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firstSheet="9" activeTab="16"/>
  </bookViews>
  <sheets>
    <sheet name="1. mell" sheetId="1" r:id="rId1"/>
    <sheet name="2.1.sz.mell  " sheetId="2" r:id="rId2"/>
    <sheet name="2.2.sz.mell  " sheetId="3" r:id="rId3"/>
    <sheet name="3.sz.mell." sheetId="4" r:id="rId4"/>
    <sheet name="4.sz.mell." sheetId="5" r:id="rId5"/>
    <sheet name="4.a mell." sheetId="6" r:id="rId6"/>
    <sheet name="5.mell." sheetId="7" r:id="rId7"/>
    <sheet name="6.mell." sheetId="8" r:id="rId8"/>
    <sheet name="7. sz. mell" sheetId="9" r:id="rId9"/>
    <sheet name="8.mell." sheetId="10" r:id="rId10"/>
    <sheet name="9. sz. mell" sheetId="11" r:id="rId11"/>
    <sheet name="10.mell." sheetId="12" r:id="rId12"/>
    <sheet name="11.mell." sheetId="13" r:id="rId13"/>
    <sheet name="12.mell." sheetId="14" r:id="rId14"/>
    <sheet name="13.mell." sheetId="15" r:id="rId15"/>
    <sheet name="14.mell." sheetId="16" r:id="rId16"/>
    <sheet name="15.sz.mell." sheetId="17" r:id="rId17"/>
  </sheets>
  <definedNames>
    <definedName name="_xlnm.Print_Titles" localSheetId="8">'7. sz. mell'!$1:$6</definedName>
    <definedName name="_xlnm.Print_Titles" localSheetId="9">'8.mell.'!$1:$6</definedName>
    <definedName name="_xlnm.Print_Titles" localSheetId="10">'9. sz. mell'!$1:$6</definedName>
    <definedName name="_xlnm.Print_Area" localSheetId="0">'1. mell'!$A$1:$F$150</definedName>
    <definedName name="_xlnm.Print_Area" localSheetId="16">'15.sz.mell.'!$A$1:$S$59</definedName>
    <definedName name="_xlnm.Print_Area" localSheetId="5">'4.a mell.'!$A$1:$H$24</definedName>
    <definedName name="_xlnm.Print_Area" localSheetId="4">'4.sz.mell.'!$A$1:$H$24</definedName>
    <definedName name="_xlnm.Print_Area" localSheetId="6">'5.mell.'!$A$1:$F$39</definedName>
  </definedNames>
  <calcPr fullCalcOnLoad="1"/>
</workbook>
</file>

<file path=xl/sharedStrings.xml><?xml version="1.0" encoding="utf-8"?>
<sst xmlns="http://schemas.openxmlformats.org/spreadsheetml/2006/main" count="1565" uniqueCount="587">
  <si>
    <t>Függő, átfutó, kiegyenlítő bevételek</t>
  </si>
  <si>
    <t>Függő, átfutó, kiegyenlítő kiadások</t>
  </si>
  <si>
    <t>Központosított előirányzatokból támogatás</t>
  </si>
  <si>
    <t>1.5.</t>
  </si>
  <si>
    <t>Egyéb</t>
  </si>
  <si>
    <t>Kiadási jogcím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</si>
  <si>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</si>
  <si>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</si>
  <si>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</si>
  <si>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</si>
  <si>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</si>
  <si>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</si>
  <si>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</si>
  <si>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</si>
  <si>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</si>
  <si>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</si>
  <si>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</si>
  <si>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</si>
  <si>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</si>
  <si>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</si>
  <si>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</si>
  <si>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</si>
  <si>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</si>
  <si>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</si>
  <si>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</si>
  <si>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</si>
  <si>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</si>
  <si>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</si>
  <si>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</si>
  <si>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</si>
  <si>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</si>
  <si>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</si>
  <si>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</si>
  <si>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</si>
  <si>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</si>
  <si>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Személyi  juttatások</t>
  </si>
  <si>
    <t>Dologi  kiadások</t>
  </si>
  <si>
    <t>Tartalékok</t>
  </si>
  <si>
    <t>Összesen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</si>
  <si>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</si>
  <si>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</si>
  <si>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</si>
  <si>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</si>
  <si>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</si>
  <si>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</si>
  <si>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</si>
  <si>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</si>
  <si>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</si>
  <si>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</si>
  <si>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</si>
  <si>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</si>
  <si>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</si>
  <si>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</si>
  <si>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</si>
  <si>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</si>
  <si>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</si>
  <si>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</si>
  <si>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</si>
  <si>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</si>
  <si>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</si>
  <si>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</si>
  <si>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</si>
  <si>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</si>
  <si>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</si>
  <si>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</si>
  <si>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Eredeti előirányzat</t>
  </si>
  <si>
    <t>Sor-
szám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</si>
  <si>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</si>
  <si>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</si>
  <si>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</si>
  <si>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</si>
  <si>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</si>
  <si>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</si>
  <si>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</si>
  <si>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</si>
  <si>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</si>
  <si>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</si>
  <si>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</si>
  <si>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</si>
  <si>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</si>
  <si>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</si>
  <si>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</si>
  <si>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</si>
  <si>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</si>
  <si>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</si>
  <si>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</si>
  <si>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</si>
  <si>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</si>
  <si>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</si>
  <si>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</si>
  <si>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</si>
  <si>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</si>
  <si>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</si>
  <si>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</si>
  <si>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</si>
  <si>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</si>
  <si>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</si>
  <si>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</si>
  <si>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</si>
  <si>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</si>
  <si>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</si>
  <si>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</si>
  <si>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</si>
  <si>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</si>
  <si>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Társfinanszírozás</t>
  </si>
  <si>
    <t>Kiadások összesen:</t>
  </si>
  <si>
    <t>* Amennyiben több projekt megvalósítása történi egy időben akkor azokat külön-külön, projektenként be kell mutatni!</t>
  </si>
  <si>
    <t>Működési célú pénzeszköz átvétel államháztartáson kívülről</t>
  </si>
  <si>
    <t>Felhalmozási célú pénzeszk. átvétel államháztartáson kívülről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</si>
  <si>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</si>
  <si>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</si>
  <si>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</si>
  <si>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</si>
  <si>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</si>
  <si>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</si>
  <si>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</si>
  <si>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</si>
  <si>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Források</t>
  </si>
  <si>
    <t>Saját erő</t>
  </si>
  <si>
    <t>EU-s forrás</t>
  </si>
  <si>
    <t>Hitel</t>
  </si>
  <si>
    <t>Egyéb forrás</t>
  </si>
  <si>
    <t>Évenkénti üteme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</si>
  <si>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</si>
  <si>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</si>
  <si>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</si>
  <si>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</si>
  <si>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</si>
  <si>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Kiadások, költségek</t>
  </si>
  <si>
    <t>Összes bevétel,
kiadás</t>
  </si>
  <si>
    <t>13=(12/3)</t>
  </si>
  <si>
    <t>12=(10+11)</t>
  </si>
  <si>
    <t>Támogatott neve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</si>
  <si>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</si>
  <si>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</si>
  <si>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Támogatásértékű működési bevételek</t>
  </si>
  <si>
    <t>Támogatásértékű felhalmozási bevételek</t>
  </si>
  <si>
    <t>Működési célú pénzeszközátvétel</t>
  </si>
  <si>
    <t>2.7.</t>
  </si>
  <si>
    <t>Módosított előirányzat</t>
  </si>
  <si>
    <t>Teljesítés</t>
  </si>
  <si>
    <t>Eredeti</t>
  </si>
  <si>
    <t>Módosított</t>
  </si>
  <si>
    <t>7=(4+6)</t>
  </si>
  <si>
    <t>- saját erőből központi támogatás</t>
  </si>
  <si>
    <t>Igazgatási feladatok</t>
  </si>
  <si>
    <t>04</t>
  </si>
  <si>
    <t>1. sz. táblázat</t>
  </si>
  <si>
    <t>11.1.</t>
  </si>
  <si>
    <t>11.2.</t>
  </si>
  <si>
    <t>2. sz. táblázat</t>
  </si>
  <si>
    <t>3. sz. táblázat</t>
  </si>
  <si>
    <t>4. sz. táblázat</t>
  </si>
  <si>
    <t>Költségvetési bevételek összesen:</t>
  </si>
  <si>
    <t>Költségvetési kiadások összesen:</t>
  </si>
  <si>
    <t>Előző évi műk. célú pénzm. igénybev.</t>
  </si>
  <si>
    <t>Rövid lejáratú hitelek törlesztése</t>
  </si>
  <si>
    <t>Rövid lejáratú hitelek felvétele</t>
  </si>
  <si>
    <t>Hosszú lejáratú hitelek törlesztése</t>
  </si>
  <si>
    <t>Hosszú lejáratú hitelek felvétele</t>
  </si>
  <si>
    <t>I. Működési célú bevételek és kiadások mérlege
(Önkormányzati szinten)</t>
  </si>
  <si>
    <t>II. Felhalmozási célú bevételek és kiadások mérlege
(Önkormányzati szinten)</t>
  </si>
  <si>
    <t>Pénzügyi befektetésekből származó bevétel</t>
  </si>
  <si>
    <t>EU-s támogatásból származó forrás</t>
  </si>
  <si>
    <t>Előző évi felh. célú pénzm. igénybev.</t>
  </si>
  <si>
    <t>Működési célú kölcsön visszatérítése, igénybevétele</t>
  </si>
  <si>
    <t>KÖLTSÉGVETÉSI KIADÁSOK ÖSSZESEN (1+2+3+4)</t>
  </si>
  <si>
    <t>KÖLTSÉGVETÉSI BEVÉTELEK ÉS KIADÁSOK EGYENLEGE</t>
  </si>
  <si>
    <t>Költségvetési hiány:</t>
  </si>
  <si>
    <t>Költségvetési többlet: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</si>
  <si>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</si>
  <si>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</si>
  <si>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</si>
  <si>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</si>
  <si>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</si>
  <si>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</si>
  <si>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Áru- és készletértékesítés</t>
  </si>
  <si>
    <t>Nyújtott szolgáltatások ellenértéke</t>
  </si>
  <si>
    <t>Bérleti díj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</si>
  <si>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</si>
  <si>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</si>
  <si>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</si>
  <si>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</si>
  <si>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</si>
  <si>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</si>
  <si>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</si>
  <si>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</si>
  <si>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 xml:space="preserve">4. 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</si>
  <si>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</si>
  <si>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</si>
  <si>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Normatív hozzájárulások</t>
  </si>
  <si>
    <t>Felhasználási kötöttséggel járó normatív támogatás</t>
  </si>
  <si>
    <t>Központosított előirányzatok</t>
  </si>
  <si>
    <t>5.4.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</si>
  <si>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</si>
  <si>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</si>
  <si>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</si>
  <si>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</si>
  <si>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</si>
  <si>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Megyei önkormányzatok működésének támogatása</t>
  </si>
  <si>
    <t>5.8.</t>
  </si>
  <si>
    <t>Egyéb támogatás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</si>
  <si>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</si>
  <si>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</si>
  <si>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</si>
  <si>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</si>
  <si>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</si>
  <si>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6.1.5.</t>
  </si>
  <si>
    <t>Egyéb működési célú támogatásértékű bevétel</t>
  </si>
  <si>
    <t>Felhalmozási célú támogatásértékű bevétel (6.2.1.+…+6.2.5.)</t>
  </si>
  <si>
    <t>6.2.5.</t>
  </si>
  <si>
    <t>Egyéb felhalmozási célú támogatásértékű bevétel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</si>
  <si>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</si>
  <si>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</si>
  <si>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Tárgyi eszközök és immateriális javak értékesítése (vagyonhasznosítás)</t>
  </si>
  <si>
    <t>Önkormányzatot megillető vagyoni értékű jog értékesítése, hasznosítása</t>
  </si>
  <si>
    <t>7.3.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</si>
  <si>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</si>
  <si>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</si>
  <si>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</si>
  <si>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</si>
  <si>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</si>
  <si>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</si>
  <si>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</si>
  <si>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</si>
  <si>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(12.1+12.2.)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</si>
  <si>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</si>
  <si>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</si>
  <si>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</si>
  <si>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</si>
  <si>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</si>
  <si>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</si>
  <si>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</si>
  <si>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</si>
  <si>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</si>
  <si>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</si>
  <si>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</si>
  <si>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</si>
  <si>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</si>
  <si>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</si>
  <si>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</si>
  <si>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</si>
  <si>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</si>
  <si>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</si>
  <si>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12.2.3.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</si>
  <si>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</si>
  <si>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</si>
  <si>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</si>
  <si>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</si>
  <si>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</si>
  <si>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</si>
  <si>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</si>
  <si>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</si>
  <si>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</si>
  <si>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</si>
  <si>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</si>
  <si>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</si>
  <si>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</si>
  <si>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</si>
  <si>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</si>
  <si>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</si>
  <si>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</si>
  <si>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</si>
  <si>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</si>
  <si>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</si>
  <si>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</si>
  <si>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</si>
  <si>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</si>
  <si>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</si>
  <si>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</si>
  <si>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</si>
  <si>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</si>
  <si>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</si>
  <si>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</si>
  <si>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</si>
  <si>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</si>
  <si>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</si>
  <si>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</si>
  <si>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</si>
  <si>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</si>
  <si>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</si>
  <si>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</si>
  <si>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</si>
  <si>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</si>
  <si>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</si>
  <si>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</si>
  <si>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</si>
  <si>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</si>
  <si>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</si>
  <si>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</si>
  <si>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</si>
  <si>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</si>
  <si>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</si>
  <si>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</si>
  <si>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</si>
  <si>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</si>
  <si>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</si>
  <si>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</si>
  <si>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</si>
  <si>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2012. évi </t>
  </si>
  <si>
    <t xml:space="preserve">13. </t>
  </si>
  <si>
    <t xml:space="preserve">14. </t>
  </si>
  <si>
    <t>X. Függő, átfutó, kiegyenlítő bevételek</t>
  </si>
  <si>
    <t>VII. Függő, átfutó, kiegyenlítő kiadások</t>
  </si>
  <si>
    <t xml:space="preserve"> KIADÁSOK ÖSSZESEN: (5+6+7)</t>
  </si>
  <si>
    <t>BEVÉTELEK ÖSSZESEN: (10+11+12+13)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</si>
  <si>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</si>
  <si>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</si>
  <si>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</si>
  <si>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</si>
  <si>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</si>
  <si>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</si>
  <si>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</si>
  <si>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</si>
  <si>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</si>
  <si>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</si>
  <si>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</si>
  <si>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</si>
  <si>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</si>
  <si>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t>Önkormányzatok sajátos működési bevételei</t>
  </si>
  <si>
    <t>Közhatalmi bevételek</t>
  </si>
  <si>
    <t>Előző évi váll. maradv. igénybev.</t>
  </si>
  <si>
    <t>Rövid lejáratú hitelek tölresztése</t>
  </si>
  <si>
    <t>Kapott kölcsön, nyújtott kölcsön visszatér.</t>
  </si>
  <si>
    <t>Forgatási célú belf., külf. értékpapírok kibocsátása, értékesítése</t>
  </si>
  <si>
    <t>Befektetési célú belf., külf. értékpapírok vásárlása</t>
  </si>
  <si>
    <t>Egyéb működési finanszírozási célú bevétel</t>
  </si>
  <si>
    <t xml:space="preserve">Egyéb </t>
  </si>
  <si>
    <t>Finanszírozási célú bevételek (16+…+24)</t>
  </si>
  <si>
    <t>Finanszírozási célú kiadások (14+…+24)</t>
  </si>
  <si>
    <t>2012. évi eredeti előirányzat</t>
  </si>
  <si>
    <t>2012. évi módosított előirányzat</t>
  </si>
  <si>
    <t>28.</t>
  </si>
  <si>
    <t>BEVÉTELEK ÖSSZESEN (13+14+15+25+26)</t>
  </si>
  <si>
    <t>KIADÁSOK ÖSSZESEN (13+25+26)</t>
  </si>
  <si>
    <t>Vagyoni értékű jogok értékesítése, hasznosítása</t>
  </si>
  <si>
    <t>EU-s forrásból finansz. támogatással megv. progr., projektek kiadásai</t>
  </si>
  <si>
    <t>EU-s forrásból finansz., önkormányzati hozzájáurlásának kiadásai</t>
  </si>
  <si>
    <t>Átvett pénzeszközök államháztartáson kívülről</t>
  </si>
  <si>
    <t>Befektetési célú belföldi, külföldi értékpapírok kibocsátása, érték.</t>
  </si>
  <si>
    <t>Finanszírozási célú kiad. (12+...+21)</t>
  </si>
  <si>
    <t>Finanszírozási célú bev. (13+…+21)</t>
  </si>
  <si>
    <t>BEVÉTELEK ÖSSZESEN (11+12+22+23)</t>
  </si>
  <si>
    <t>KIADÁSOK ÖSSZESEN (11+22+23)</t>
  </si>
  <si>
    <t>Felhasználás
2011. dec.31-ig</t>
  </si>
  <si>
    <t>2012. évi módosított ei.</t>
  </si>
  <si>
    <t>2012. előtt</t>
  </si>
  <si>
    <t>2012. VI.30.</t>
  </si>
  <si>
    <t>2012.után</t>
  </si>
  <si>
    <t>megnevezése</t>
  </si>
  <si>
    <t>Önkormányzat</t>
  </si>
  <si>
    <t>Feladat megnevezése</t>
  </si>
  <si>
    <t>Száma</t>
  </si>
  <si>
    <t>I. Önkormányzatok működési bevételei</t>
  </si>
  <si>
    <t>I/1. Önkormányzatok sajátos működési bevételei (2.1.+…+.2.6.)</t>
  </si>
  <si>
    <t>III. Támogatások,  kiegészítések (5.1.+…+5.8.)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</si>
  <si>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</si>
  <si>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</si>
  <si>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</si>
  <si>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</si>
  <si>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</si>
  <si>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</si>
  <si>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</si>
  <si>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</si>
  <si>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</si>
  <si>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</si>
  <si>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</si>
  <si>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EU-s forrásból finansz. támogatással megv. pr., projektek önk. hozzájárulásának kiadásai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</si>
  <si>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</si>
  <si>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</si>
  <si>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</si>
  <si>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</si>
  <si>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</si>
  <si>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</si>
  <si>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</si>
  <si>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BEVÉTELEK ÖSSZESEN (10+11+12+13)</t>
  </si>
  <si>
    <t>Költségvetési szerv megnevezése</t>
  </si>
  <si>
    <t>Önkormányzati hivatal</t>
  </si>
  <si>
    <t>I. Intézményi működési bevételek (1.1.+…+1.8.)</t>
  </si>
  <si>
    <t>Osztalék, hozambevétel</t>
  </si>
  <si>
    <t>Kamatbevétel</t>
  </si>
  <si>
    <t>II. Véglegesen átvett pénzeszközök (2.1.+…+2.4.)</t>
  </si>
  <si>
    <t>EU-s forrásból származó bevételek</t>
  </si>
  <si>
    <t>III. Felhalmozási célú egyéb bevételek</t>
  </si>
  <si>
    <t>Előző évi vállalkozási maradvány igénybevétele</t>
  </si>
  <si>
    <t>BEVÉTELEK ÖSSZESEN (1+2+3+4+5+6+7)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</si>
  <si>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</si>
  <si>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III. Kölcsön</t>
  </si>
  <si>
    <t>IV. Kölcsön</t>
  </si>
  <si>
    <t>V. Pénzmaradvány, vállalk. tev. maradványa (5.1.+5.2.)</t>
  </si>
  <si>
    <t>VI. Önkormányzati támogatás</t>
  </si>
  <si>
    <t>Költségvetési szerv I.</t>
  </si>
  <si>
    <t>IV. Függő, átfutó, kiegyenlítő kiadások</t>
  </si>
  <si>
    <t>KIADÁSOK ÖSSZESEN: (1+2+3+4)</t>
  </si>
  <si>
    <t>VII. Függő, átfutó, kiegyenlítő bevételek</t>
  </si>
  <si>
    <t>1.sz.melléklet a 9/2012.(II.29.) önkormányzati rendelethez</t>
  </si>
  <si>
    <t>Alsózsolca Város Önkormányzat</t>
  </si>
  <si>
    <t>2.1. melléklet a 9/2012.(II.29.) önkormányzati rendelethez</t>
  </si>
  <si>
    <t>2.2. melléklet a 9/2012.(II.29.) önkormányzati rendelethez</t>
  </si>
  <si>
    <t>A 2012. évi normatív  hozzájárulások  alakulása jogcímenként</t>
  </si>
  <si>
    <t>Jogcím</t>
  </si>
  <si>
    <t xml:space="preserve">Fajlagos
mérték </t>
  </si>
  <si>
    <t xml:space="preserve">
Mutató-
szám
</t>
  </si>
  <si>
    <t>Összesen
(2x3)</t>
  </si>
  <si>
    <t>Ft/fő</t>
  </si>
  <si>
    <t>fő (ellátott)</t>
  </si>
  <si>
    <t>E Ft</t>
  </si>
  <si>
    <t>Települési önkorm. üzem., igazg., sport- és kult.feladatai lakosság szám szerint</t>
  </si>
  <si>
    <t>Települési önkorm. építésügyi ig.feladatok kieg.hozzájárulás építésügyi ig.feladatokhoz</t>
  </si>
  <si>
    <t>Települési önkorm.lakott külterülettel kapcsolatos feladatok</t>
  </si>
  <si>
    <t xml:space="preserve">Települési önkorm. megillető, a településre kimutatott személyi jövedelemadó 8%-a </t>
  </si>
  <si>
    <t>Települési önkormányzatok jövedelemdifferenciálódásának mérséklése</t>
  </si>
  <si>
    <t>Pénzbeli szociális juttatások</t>
  </si>
  <si>
    <t>Szociális és gyerekjóléti alapszolgáltatás feladatai (gyermekjóléti szolgálat)</t>
  </si>
  <si>
    <t>Szociális és gyerekjóléti alapszolgáltatás feladatai (szociális étkeztetés)</t>
  </si>
  <si>
    <t>Szociális és gyerekjóléti alapszolgáltatás feladatai (időkorúak nappali intézményi ellátása)</t>
  </si>
  <si>
    <t>Gyermekek napközbeni ellátása (bölcsödei ellátás)</t>
  </si>
  <si>
    <t>Gyermekek napközbeni ellátása (ingyenes intézményi étkeztetés)</t>
  </si>
  <si>
    <t>Egyes szociális feladatok támogatása (szociális továbbképzés és szakvizsga támogatása)</t>
  </si>
  <si>
    <t>Közoktatási alap-hozzájárulás (óvoda legfeljebb napi 8 órai nyitva tartás 1-3 nev.év 8 hó)</t>
  </si>
  <si>
    <t>Közoktatási alap-hozzájárulás (óvoda napi 8 órát meghaladó nyitva tartás 1-3 nev.év 8 hó)</t>
  </si>
  <si>
    <t>Közoktatási alap-hozzájárulás (óvoda legfeljebb napi 8 órai nyitva tartás 1-3 nev.év 4 hó)</t>
  </si>
  <si>
    <t>Közoktatási alap-hozzájárulás (óvoda napi 8 órát meghaladó nyitva tartás 1-3 nev.év 4 hó)</t>
  </si>
  <si>
    <t>Közoktatás általános iskola (1-2.évfolyam összesen 8 hó)</t>
  </si>
  <si>
    <t>Közoktatás általános iskola (3. évfolyam összesen 8 hó)</t>
  </si>
  <si>
    <t>Közoktatás általános iskola (4. évfolyam összesen 8 hó)</t>
  </si>
  <si>
    <t>Közoktatás általános iskola (5-6. évfolyam összesen 8 hó)</t>
  </si>
  <si>
    <t>Közoktatás általános iskola (7-8. évfolyam összesen 8 hó)</t>
  </si>
  <si>
    <t>Közoktatás általános iskola (1-2. évfolyam összesen 4 hó)</t>
  </si>
  <si>
    <t>Közoktatás általános iskola (3. évfolyam összesen 4 hó)</t>
  </si>
  <si>
    <t>Közoktatás általános iskola (4. évfolyam összesen 4 hó)</t>
  </si>
  <si>
    <t>Közoktatás általános iskola (5-6. évfolyam összesen 4 hó)</t>
  </si>
  <si>
    <t>Közoktatás általános iskola (7-8. évfolyam összesen 4 hó)</t>
  </si>
  <si>
    <t>Alapfokú művészetoktatás zeneművészeti ág (előképző, alapképző és továbbképző évf. 8 hó)</t>
  </si>
  <si>
    <t>Alapfokú művészetoktatás tánc, képző-, ipar-, színjáték (előképző, alapképző és továbbképző évf. 8 hó)</t>
  </si>
  <si>
    <t>Alapfokú művészetoktatás zeneművészeti ág (előképző, alapképző és továbbképző évf. 4 hó)</t>
  </si>
  <si>
    <t>Alapfokú művészetoktatás tánc, képző-, ipar-, színjáték (előképző, alapképző és továbbképző évf. 4 hó)</t>
  </si>
  <si>
    <t>Közoktatás (1-4. évf. napközis foglalkoztatás 8 hó)</t>
  </si>
  <si>
    <t>Közoktatás (1-4. évf. iskolaotthonos foglalkoztatás 8 hó)</t>
  </si>
  <si>
    <t>Közoktatás (1-4. évf. napközis foglalkoztatás 4 hó)</t>
  </si>
  <si>
    <t>Közoktatás (1-4. évf. iskolaotthonos foglalkoztatás 4 hó)</t>
  </si>
  <si>
    <t>Közoktatás (gyógyped.nev.visszahely., valamint folyamatosan figyelemmel kísért tanulók 8 hó)</t>
  </si>
  <si>
    <t>Közoktatás (gyógyped.nev.visszahely., valamint folyamatosan figyelemmel kísért tanulók 4 hó)</t>
  </si>
  <si>
    <t>Közoktatás (testi, érzékszervi, súlyos, középsúlyos értelmi fogy. sajátos nevelési igényű gyer. 8 hó)</t>
  </si>
  <si>
    <t>Közoktatás (testi, érzékszervi, súlyos, középsúlyos értelmi fogy. sajátos nevelési igényű gyer. 4 hó)</t>
  </si>
  <si>
    <t>Közoktatás (beszédfogy., enyhe ért.fogy., sajátos nev.ig. gyermek 8 hó)</t>
  </si>
  <si>
    <t>Közoktatás (beszédfogy., enyhe ért.fogy., sajátos nev.ig. gyermek 4 hó)</t>
  </si>
  <si>
    <t>Közoktatás (megismerő funkció vagy a viselkedés fejl. tartós és súlyos rend. miatt saj.nev.ig. 8 hó)</t>
  </si>
  <si>
    <t>Közoktatás (megismerő funkció vagy a viselkedés fejl. tartós és súlyos rend. miatt saj.nev.ig. 4 hó)</t>
  </si>
  <si>
    <t>Közoktatás ( kizárólag magyar nyelven folyó roma kisebb.nevelés-oktatás óvoda, iskola 8 hó)</t>
  </si>
  <si>
    <t>Közoktatás ( kizárólag magyar nyelven folyó roma kisebb.nevelés-oktatás óvoda, iskola 4 hó)</t>
  </si>
  <si>
    <t>Pedagógiai módszerek támogatás (alapfokú művészetoktatás zeneműv. ágon 8 hó)</t>
  </si>
  <si>
    <t>Pedagógiai módszerek támogatás (alapfokú műv.okt. tánc-, képző-, iparműv. ágon 8 hó)</t>
  </si>
  <si>
    <t>Szakmai informatikai fejlesztési feladatok támogatása</t>
  </si>
  <si>
    <t>Kedvezményes óvodai, iskolai étkeztetés 12 hó</t>
  </si>
  <si>
    <t>Tanulók ingyenes tankönyvellátásának támogatása</t>
  </si>
  <si>
    <t>Pedagógus szakvizsga, továbbképzés támogatása 8.hó</t>
  </si>
  <si>
    <t>Pedagógus szakvizsga, továbbképzés támogatása 4.hó</t>
  </si>
  <si>
    <t>Támogatás egyes pedagóguspótlék kieg.-hez (osztályfőnöki pótlék 8 hó)</t>
  </si>
  <si>
    <t>Támogatás egyes pedagóguspótlék kieg.-hez (osztályfőnöki pótlék 4 hó)</t>
  </si>
  <si>
    <t>Támogatás egyes pedagóguspótlék kieg.-hez (gyógypedagógiai pótlék 8 hó)</t>
  </si>
  <si>
    <t>Támogatás egyes pedagóguspótlék kieg.-hez (gyógypedagógiai pótlék 4 hó)</t>
  </si>
  <si>
    <t>3. melléklet a 9/2012.(II.29.) önkormányzati rendelethez</t>
  </si>
  <si>
    <t>2012.évi előirányzat</t>
  </si>
  <si>
    <t>4. melléklet a 9/2012.(II.29.) önkormányzati rendelethez</t>
  </si>
  <si>
    <t>4.a melléklet a 9/2012.(II.29.) önkormányzati rendelethez</t>
  </si>
  <si>
    <t>Támogatott szervezet neve</t>
  </si>
  <si>
    <t>Támogatás célja</t>
  </si>
  <si>
    <t>Támogatás összge 
(E Ft)</t>
  </si>
  <si>
    <t>Nonprofit szervezetek</t>
  </si>
  <si>
    <t>Működési támogatás (pály.útján)</t>
  </si>
  <si>
    <t>29.</t>
  </si>
  <si>
    <t>30.</t>
  </si>
  <si>
    <t>31.</t>
  </si>
  <si>
    <t>32.</t>
  </si>
  <si>
    <t>33.</t>
  </si>
  <si>
    <t>5. melléklet a 9/2012.(II.29.) önkormányzati rendelthez</t>
  </si>
  <si>
    <t>K I M U T A T Á S</t>
  </si>
  <si>
    <t>a 2012.évi céljelleggel nyújtott támogatásokról</t>
  </si>
  <si>
    <t>6. melléklet a 9/2012.(II.29.) önkormányzati rendelethez</t>
  </si>
  <si>
    <t>7. melléklet a 9/2012.(II.29.) önkormányzati rendelethez</t>
  </si>
  <si>
    <t>8. melléklet a 9/2012.(II.29.) önkormányzati rendelethez</t>
  </si>
  <si>
    <t>Fekete István Óvoda és Bölcsöde</t>
  </si>
  <si>
    <t>9. melléklet a 9/2012.(II.29.) önkormányzati rendelethez</t>
  </si>
  <si>
    <t>2.sz.Óvoda</t>
  </si>
  <si>
    <t>10. melléklet a 9/2012.(II.29.) önkormányzati rendelethez</t>
  </si>
  <si>
    <t>Közösségi Ház és Könyvtár</t>
  </si>
  <si>
    <t>11. melléklet a 9/2012.(II.29.) önkormányzati rendelethez</t>
  </si>
  <si>
    <t>Városüzemeltetés</t>
  </si>
  <si>
    <t>12. melléklet a 9/2012.(II.29.) önkormányzati rendelethez</t>
  </si>
  <si>
    <t>Gondozási Központ</t>
  </si>
  <si>
    <t>13. melléklet a 9/2012.(II.29.) önkormányzati rendelethez</t>
  </si>
  <si>
    <t>Herman Ottó Általános Iskola és Alapfokú Intézmény</t>
  </si>
  <si>
    <t>14. melléklet a 9/2012.(II.29.) önkormányzati rendelethez</t>
  </si>
  <si>
    <t>15. melléklet a 9/2012.(II.29.) önkormányzati rendelethez</t>
  </si>
  <si>
    <t>Intézmény</t>
  </si>
  <si>
    <t>Fő fogl.</t>
  </si>
  <si>
    <t>Részfogl.</t>
  </si>
  <si>
    <t>Megjegyzés</t>
  </si>
  <si>
    <t>Óraadó</t>
  </si>
  <si>
    <t>További jogv. Lét.</t>
  </si>
  <si>
    <t>Közfogl.   létszám</t>
  </si>
  <si>
    <t>Pedagógus</t>
  </si>
  <si>
    <t>Gyógyped. asszisztens</t>
  </si>
  <si>
    <t xml:space="preserve">Gyermekfelügyelő </t>
  </si>
  <si>
    <t xml:space="preserve"> </t>
  </si>
  <si>
    <t>Technikai</t>
  </si>
  <si>
    <t>Óvoda titkár</t>
  </si>
  <si>
    <t>(március 1-től)</t>
  </si>
  <si>
    <t>2.sz óvoda</t>
  </si>
  <si>
    <t>Gyógyped.aszisztens</t>
  </si>
  <si>
    <t>Herman Ottó Általános Iskola és Müvészetoktatási Intézmény</t>
  </si>
  <si>
    <t>Nem pedagógus munk.</t>
  </si>
  <si>
    <r>
      <t>6</t>
    </r>
    <r>
      <rPr>
        <vertAlign val="superscript"/>
        <sz val="8"/>
        <rFont val="Arial CE"/>
        <family val="0"/>
      </rPr>
      <t>(a)</t>
    </r>
  </si>
  <si>
    <t>2 fő heti 60 ó</t>
  </si>
  <si>
    <t>Iskola titkár</t>
  </si>
  <si>
    <r>
      <t>3</t>
    </r>
    <r>
      <rPr>
        <vertAlign val="superscript"/>
        <sz val="8"/>
        <rFont val="Arial CE"/>
        <family val="0"/>
      </rPr>
      <t>(a)</t>
    </r>
  </si>
  <si>
    <t>Ped.asszisztens</t>
  </si>
  <si>
    <t>1 fő heti 30 óra</t>
  </si>
  <si>
    <t xml:space="preserve">Vezető </t>
  </si>
  <si>
    <t>1 fő március 1-től</t>
  </si>
  <si>
    <t>Könyvtár</t>
  </si>
  <si>
    <r>
      <t>2</t>
    </r>
    <r>
      <rPr>
        <vertAlign val="superscript"/>
        <sz val="8"/>
        <rFont val="Arial CE"/>
        <family val="0"/>
      </rPr>
      <t>(a)</t>
    </r>
  </si>
  <si>
    <t>Sportcsarnok-sporttelep</t>
  </si>
  <si>
    <t xml:space="preserve">Városüzemeltetés </t>
  </si>
  <si>
    <t>Mühely</t>
  </si>
  <si>
    <r>
      <t>10</t>
    </r>
    <r>
      <rPr>
        <vertAlign val="superscript"/>
        <sz val="8"/>
        <rFont val="Arial CE"/>
        <family val="0"/>
      </rPr>
      <t>(a)</t>
    </r>
  </si>
  <si>
    <t>Gépjármű</t>
  </si>
  <si>
    <t>Parkfenntartás</t>
  </si>
  <si>
    <t xml:space="preserve">Központi Konyha </t>
  </si>
  <si>
    <r>
      <t>16</t>
    </r>
    <r>
      <rPr>
        <vertAlign val="superscript"/>
        <sz val="8"/>
        <rFont val="Arial CE"/>
        <family val="0"/>
      </rPr>
      <t>(b)</t>
    </r>
  </si>
  <si>
    <t>Mezőőr</t>
  </si>
  <si>
    <t>Köt. Rehab. Fogl. 2fő szükséges</t>
  </si>
  <si>
    <t>ÖNO</t>
  </si>
  <si>
    <t>6 órás</t>
  </si>
  <si>
    <t>Gyermekjóléti szolg.</t>
  </si>
  <si>
    <t>1 fő heti 20 ó</t>
  </si>
  <si>
    <t>Védőnői szolgálat</t>
  </si>
  <si>
    <t>-1</t>
  </si>
  <si>
    <t>Fizikó terápia</t>
  </si>
  <si>
    <t>Labor</t>
  </si>
  <si>
    <t>1 fő heti 4 ó</t>
  </si>
  <si>
    <t>5 órás</t>
  </si>
  <si>
    <t>Polgármesteri Hivatal</t>
  </si>
  <si>
    <t>Ügyintéző</t>
  </si>
  <si>
    <t>Fizikai</t>
  </si>
  <si>
    <t>Mindösszesen</t>
  </si>
  <si>
    <t>Hiba javitva 20030304</t>
  </si>
  <si>
    <t>(a): 1 betöltetlen álláshely bér nélkül</t>
  </si>
  <si>
    <t>(b): 2 betöltetlen álláshely bér nélkül</t>
  </si>
  <si>
    <t>2012. I-III.n.év teljesítés</t>
  </si>
  <si>
    <t>Teljesítés
2012. I-III.n.év</t>
  </si>
  <si>
    <t xml:space="preserve">Összes teljesítés 2012. I-III.n.év
</t>
  </si>
  <si>
    <t>2012.          I-III.n.év</t>
  </si>
  <si>
    <t>Teljesítés %-a 
2012. I-III.n.év</t>
  </si>
  <si>
    <t>Teljesítés 
2012. I-III.n.év</t>
  </si>
  <si>
    <t>Közhatalmi bevétel</t>
  </si>
  <si>
    <t>Kötbér, kártérítés</t>
  </si>
  <si>
    <t>Előző évi költségvetési visszafiz.</t>
  </si>
  <si>
    <t>%</t>
  </si>
  <si>
    <t>VII. Előző évi költségvetési visszatér.</t>
  </si>
  <si>
    <t xml:space="preserve">    Intézményi működési bevétel</t>
  </si>
  <si>
    <t>Előző évi költségvetési visszatér.</t>
  </si>
  <si>
    <t>Zöldterület kezelés, fűkasza vásárlás</t>
  </si>
  <si>
    <t>Herman O.Ált.Iskola informatika</t>
  </si>
  <si>
    <t>Polg.Hiv.START Biokazán</t>
  </si>
  <si>
    <t>Polg.Hiv.Számítógép vás.(katasztrófavédelem)</t>
  </si>
  <si>
    <t>Központi Konyha</t>
  </si>
  <si>
    <t>TIOP pályázat (Herman Ottó Ált.Iskola)</t>
  </si>
  <si>
    <t>Önkormányzaton kívüli EU-s projekthez történő hozzájárulás 2012. IX. 30. előirányzata és teljesítése</t>
  </si>
  <si>
    <t>2012.I-III.negyedévi beszámolójának pénzügyi mérlege</t>
  </si>
  <si>
    <t>2012. Évi létszám alakulása</t>
  </si>
  <si>
    <t>változás főfogl.-nál</t>
  </si>
  <si>
    <t>6 fő heti 70 ó</t>
  </si>
  <si>
    <t>heti 18 ó túlóra átszám.</t>
  </si>
  <si>
    <t>Köt. Rehab. Fogl. 5 fő szükséges</t>
  </si>
  <si>
    <t>5 fő heti 100 ó</t>
  </si>
  <si>
    <t>-3</t>
  </si>
  <si>
    <t>Köt. Rehab. Fogl. 2fő szükséges*</t>
  </si>
  <si>
    <r>
      <t xml:space="preserve">1 fő </t>
    </r>
    <r>
      <rPr>
        <vertAlign val="superscript"/>
        <sz val="8"/>
        <rFont val="Arial CE"/>
        <family val="0"/>
      </rPr>
      <t xml:space="preserve">( c ) </t>
    </r>
    <r>
      <rPr>
        <sz val="8"/>
        <rFont val="Arial CE"/>
        <family val="0"/>
      </rPr>
      <t>heti 20 ó</t>
    </r>
  </si>
  <si>
    <r>
      <t xml:space="preserve">2 fő </t>
    </r>
    <r>
      <rPr>
        <vertAlign val="superscript"/>
        <sz val="8"/>
        <rFont val="Arial CE"/>
        <family val="0"/>
      </rPr>
      <t xml:space="preserve">(d) </t>
    </r>
    <r>
      <rPr>
        <sz val="8"/>
        <rFont val="Arial CE"/>
        <family val="0"/>
      </rPr>
      <t>heti 40 ó</t>
    </r>
  </si>
  <si>
    <t>-4</t>
  </si>
  <si>
    <t>( c ): 1 fő részfogl.álláshely 09.01-től kerül betöltésre</t>
  </si>
  <si>
    <t>* Városüzemeltetésnél 1 fő állományi létszámból megoldva</t>
  </si>
  <si>
    <t>(d): 1 fő részfogl.álláshely 08.01-től kerül betöltésre</t>
  </si>
  <si>
    <t>Felhasználás (eFt) 2012.IX.30.</t>
  </si>
  <si>
    <t>TÁMOP pályázat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</si>
</sst>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_-* #,##0\ &quot;Ft&quot;_-;\-* #,##0\ &quot;Ft&quot;_-;_-* &quot;-&quot;??\ &quot;Ft&quot;_-;_-@_-"/>
    <numFmt numFmtId="168" formatCode="#,##0\ _F_t"/>
  </numFmts>
  <fonts count="5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 CE"/>
      <family val="0"/>
    </font>
    <font>
      <b/>
      <i/>
      <sz val="9"/>
      <name val="Times New Roman CE"/>
      <family val="0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1"/>
      <name val="Times New Roman CE"/>
      <family val="0"/>
    </font>
    <font>
      <b/>
      <u val="single"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vertAlign val="superscript"/>
      <sz val="8"/>
      <name val="Arial CE"/>
      <family val="0"/>
    </font>
    <font>
      <sz val="8"/>
      <color indexed="10"/>
      <name val="Arial CE"/>
      <family val="0"/>
    </font>
    <font>
      <i/>
      <sz val="8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darkHorizontal"/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4" borderId="7" applyNumberFormat="0" applyFont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8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7" borderId="0" applyNumberFormat="0" applyBorder="0" applyAlignment="0" applyProtection="0"/>
    <xf numFmtId="0" fontId="43" fillId="16" borderId="1" applyNumberFormat="0" applyAlignment="0" applyProtection="0"/>
    <xf numFmtId="9" fontId="0" fillId="0" borderId="0" applyFont="0" applyFill="0" applyBorder="0" applyAlignment="0" applyProtection="0"/>
  </cellStyleXfs>
  <cellXfs count="755">
    <xf numFmtId="0" fontId="0" fillId="0" borderId="0" xfId="0" applyAlignment="1">
      <alignment/>
    </xf>
    <xf numFmtId="164" fontId="6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0" fontId="13" fillId="0" borderId="10" xfId="56" applyFont="1" applyFill="1" applyBorder="1" applyAlignment="1" applyProtection="1">
      <alignment horizontal="left" vertical="center" wrapText="1" indent="1"/>
      <protection/>
    </xf>
    <xf numFmtId="0" fontId="13" fillId="0" borderId="11" xfId="56" applyFont="1" applyFill="1" applyBorder="1" applyAlignment="1" applyProtection="1">
      <alignment horizontal="left" vertical="center" wrapText="1" indent="1"/>
      <protection/>
    </xf>
    <xf numFmtId="0" fontId="13" fillId="0" borderId="12" xfId="56" applyFont="1" applyFill="1" applyBorder="1" applyAlignment="1" applyProtection="1">
      <alignment horizontal="left" vertical="center" wrapText="1" indent="1"/>
      <protection/>
    </xf>
    <xf numFmtId="0" fontId="13" fillId="0" borderId="13" xfId="56" applyFont="1" applyFill="1" applyBorder="1" applyAlignment="1" applyProtection="1">
      <alignment horizontal="left" vertical="center" wrapText="1" indent="1"/>
      <protection/>
    </xf>
    <xf numFmtId="0" fontId="14" fillId="0" borderId="11" xfId="56" applyFont="1" applyFill="1" applyBorder="1" applyAlignment="1" applyProtection="1">
      <alignment horizontal="left" vertical="center" wrapText="1" indent="1"/>
      <protection/>
    </xf>
    <xf numFmtId="0" fontId="13" fillId="0" borderId="14" xfId="56" applyFont="1" applyFill="1" applyBorder="1" applyAlignment="1" applyProtection="1">
      <alignment horizontal="left" vertical="center" wrapText="1" indent="1"/>
      <protection/>
    </xf>
    <xf numFmtId="0" fontId="13" fillId="0" borderId="15" xfId="56" applyFont="1" applyFill="1" applyBorder="1" applyAlignment="1" applyProtection="1">
      <alignment horizontal="left" vertical="center" wrapText="1" indent="1"/>
      <protection/>
    </xf>
    <xf numFmtId="0" fontId="13" fillId="0" borderId="16" xfId="56" applyFont="1" applyFill="1" applyBorder="1" applyAlignment="1" applyProtection="1">
      <alignment horizontal="left" vertical="center" wrapText="1" indent="1"/>
      <protection/>
    </xf>
    <xf numFmtId="0" fontId="13" fillId="0" borderId="0" xfId="56" applyFont="1" applyFill="1" applyBorder="1" applyAlignment="1" applyProtection="1">
      <alignment horizontal="left" vertical="center" wrapText="1" indent="1"/>
      <protection/>
    </xf>
    <xf numFmtId="0" fontId="12" fillId="0" borderId="17" xfId="56" applyFont="1" applyFill="1" applyBorder="1" applyAlignment="1" applyProtection="1">
      <alignment horizontal="left" vertical="center" wrapText="1" indent="1"/>
      <protection/>
    </xf>
    <xf numFmtId="0" fontId="13" fillId="0" borderId="11" xfId="56" applyFont="1" applyFill="1" applyBorder="1" applyAlignment="1" applyProtection="1">
      <alignment horizontal="left" vertical="center" wrapText="1" indent="2"/>
      <protection/>
    </xf>
    <xf numFmtId="0" fontId="13" fillId="0" borderId="16" xfId="56" applyFont="1" applyFill="1" applyBorder="1" applyAlignment="1" applyProtection="1">
      <alignment horizontal="left" vertical="center" wrapText="1" indent="2"/>
      <protection/>
    </xf>
    <xf numFmtId="0" fontId="14" fillId="0" borderId="13" xfId="56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>
      <alignment horizontal="left" vertical="center" wrapText="1"/>
    </xf>
    <xf numFmtId="0" fontId="12" fillId="0" borderId="18" xfId="56" applyFont="1" applyFill="1" applyBorder="1" applyAlignment="1" applyProtection="1">
      <alignment horizontal="center" vertical="center" wrapText="1"/>
      <protection/>
    </xf>
    <xf numFmtId="0" fontId="12" fillId="0" borderId="17" xfId="56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left" vertical="center" wrapText="1" indent="1"/>
    </xf>
    <xf numFmtId="3" fontId="1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7" xfId="56" applyFont="1" applyFill="1" applyBorder="1" applyAlignment="1" applyProtection="1">
      <alignment vertical="center" wrapText="1"/>
      <protection/>
    </xf>
    <xf numFmtId="49" fontId="13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28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29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8" xfId="56" applyFont="1" applyFill="1" applyBorder="1" applyAlignment="1" applyProtection="1">
      <alignment horizontal="left" vertical="center" wrapText="1" indent="1"/>
      <protection/>
    </xf>
    <xf numFmtId="0" fontId="12" fillId="0" borderId="32" xfId="56" applyFont="1" applyFill="1" applyBorder="1" applyAlignment="1" applyProtection="1">
      <alignment horizontal="left" vertical="center" wrapText="1" indent="1"/>
      <protection/>
    </xf>
    <xf numFmtId="49" fontId="13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6" applyFill="1">
      <alignment/>
      <protection/>
    </xf>
    <xf numFmtId="0" fontId="7" fillId="0" borderId="33" xfId="56" applyFont="1" applyFill="1" applyBorder="1" applyAlignment="1" applyProtection="1">
      <alignment horizontal="center" vertical="center" wrapText="1"/>
      <protection/>
    </xf>
    <xf numFmtId="0" fontId="7" fillId="0" borderId="34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>
      <alignment/>
      <protection/>
    </xf>
    <xf numFmtId="0" fontId="12" fillId="0" borderId="35" xfId="56" applyFont="1" applyFill="1" applyBorder="1" applyAlignment="1" applyProtection="1">
      <alignment horizontal="left" vertical="center" wrapText="1" indent="1"/>
      <protection/>
    </xf>
    <xf numFmtId="164" fontId="12" fillId="0" borderId="36" xfId="56" applyNumberFormat="1" applyFont="1" applyFill="1" applyBorder="1" applyAlignment="1" applyProtection="1">
      <alignment horizontal="right" vertical="center" wrapText="1"/>
      <protection/>
    </xf>
    <xf numFmtId="0" fontId="18" fillId="0" borderId="0" xfId="56" applyFont="1" applyFill="1">
      <alignment/>
      <protection/>
    </xf>
    <xf numFmtId="0" fontId="15" fillId="0" borderId="17" xfId="56" applyFont="1" applyFill="1" applyBorder="1" applyAlignment="1" applyProtection="1">
      <alignment horizontal="left" vertical="center" wrapText="1" indent="1"/>
      <protection/>
    </xf>
    <xf numFmtId="0" fontId="12" fillId="0" borderId="35" xfId="56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18" xfId="0" applyNumberFormat="1" applyFont="1" applyFill="1" applyBorder="1" applyAlignment="1">
      <alignment horizontal="centerContinuous" vertical="center" wrapText="1"/>
    </xf>
    <xf numFmtId="164" fontId="7" fillId="0" borderId="17" xfId="0" applyNumberFormat="1" applyFont="1" applyFill="1" applyBorder="1" applyAlignment="1">
      <alignment horizontal="centerContinuous" vertical="center" wrapText="1"/>
    </xf>
    <xf numFmtId="164" fontId="7" fillId="0" borderId="36" xfId="0" applyNumberFormat="1" applyFont="1" applyFill="1" applyBorder="1" applyAlignment="1">
      <alignment horizontal="centerContinuous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17" xfId="56" applyFont="1" applyFill="1" applyBorder="1" applyAlignment="1" applyProtection="1">
      <alignment horizontal="left" vertical="center" wrapText="1" indent="1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164" fontId="12" fillId="0" borderId="42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left" vertical="center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" fontId="12" fillId="0" borderId="24" xfId="0" applyNumberFormat="1" applyFont="1" applyFill="1" applyBorder="1" applyAlignment="1">
      <alignment horizontal="right" vertical="center" wrapText="1"/>
    </xf>
    <xf numFmtId="49" fontId="14" fillId="0" borderId="46" xfId="0" applyNumberFormat="1" applyFont="1" applyFill="1" applyBorder="1" applyAlignment="1" quotePrefix="1">
      <alignment horizontal="left" vertical="center" indent="1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4" fontId="14" fillId="0" borderId="21" xfId="0" applyNumberFormat="1" applyFont="1" applyFill="1" applyBorder="1" applyAlignment="1" applyProtection="1">
      <alignment vertical="center" wrapText="1"/>
      <protection locked="0"/>
    </xf>
    <xf numFmtId="49" fontId="13" fillId="0" borderId="46" xfId="0" applyNumberFormat="1" applyFont="1" applyFill="1" applyBorder="1" applyAlignment="1">
      <alignment horizontal="left" vertical="center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4" fontId="13" fillId="0" borderId="21" xfId="0" applyNumberFormat="1" applyFont="1" applyFill="1" applyBorder="1" applyAlignment="1" applyProtection="1">
      <alignment vertical="center" wrapText="1"/>
      <protection locked="0"/>
    </xf>
    <xf numFmtId="4" fontId="12" fillId="0" borderId="21" xfId="0" applyNumberFormat="1" applyFont="1" applyFill="1" applyBorder="1" applyAlignment="1">
      <alignment vertical="center" wrapText="1"/>
    </xf>
    <xf numFmtId="49" fontId="13" fillId="0" borderId="47" xfId="0" applyNumberFormat="1" applyFont="1" applyFill="1" applyBorder="1" applyAlignment="1" applyProtection="1">
      <alignment horizontal="left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4" fontId="13" fillId="0" borderId="22" xfId="0" applyNumberFormat="1" applyFont="1" applyFill="1" applyBorder="1" applyAlignment="1" applyProtection="1">
      <alignment vertical="center" wrapText="1"/>
      <protection locked="0"/>
    </xf>
    <xf numFmtId="49" fontId="12" fillId="0" borderId="48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42" xfId="0" applyNumberFormat="1" applyFont="1" applyFill="1" applyBorder="1" applyAlignment="1">
      <alignment vertical="center"/>
    </xf>
    <xf numFmtId="4" fontId="13" fillId="0" borderId="42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>
      <alignment horizontal="left" vertical="center"/>
    </xf>
    <xf numFmtId="3" fontId="12" fillId="0" borderId="24" xfId="0" applyNumberFormat="1" applyFont="1" applyFill="1" applyBorder="1" applyAlignment="1">
      <alignment horizontal="right" vertical="center" wrapText="1"/>
    </xf>
    <xf numFmtId="49" fontId="13" fillId="0" borderId="27" xfId="0" applyNumberFormat="1" applyFont="1" applyFill="1" applyBorder="1" applyAlignment="1">
      <alignment horizontal="left" vertical="center"/>
    </xf>
    <xf numFmtId="3" fontId="13" fillId="0" borderId="21" xfId="0" applyNumberFormat="1" applyFont="1" applyFill="1" applyBorder="1" applyAlignment="1" applyProtection="1">
      <alignment vertical="center" wrapText="1"/>
      <protection locked="0"/>
    </xf>
    <xf numFmtId="49" fontId="13" fillId="0" borderId="27" xfId="0" applyNumberFormat="1" applyFont="1" applyFill="1" applyBorder="1" applyAlignment="1" applyProtection="1">
      <alignment horizontal="left" vertical="center"/>
      <protection locked="0"/>
    </xf>
    <xf numFmtId="3" fontId="12" fillId="0" borderId="21" xfId="0" applyNumberFormat="1" applyFont="1" applyFill="1" applyBorder="1" applyAlignment="1">
      <alignment vertical="center" wrapText="1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3" fontId="13" fillId="0" borderId="22" xfId="0" applyNumberFormat="1" applyFont="1" applyFill="1" applyBorder="1" applyAlignment="1" applyProtection="1">
      <alignment vertical="center" wrapText="1"/>
      <protection locked="0"/>
    </xf>
    <xf numFmtId="166" fontId="12" fillId="0" borderId="42" xfId="0" applyNumberFormat="1" applyFont="1" applyFill="1" applyBorder="1" applyAlignment="1">
      <alignment horizontal="left" vertical="center" wrapText="1" indent="1"/>
    </xf>
    <xf numFmtId="3" fontId="12" fillId="0" borderId="42" xfId="0" applyNumberFormat="1" applyFont="1" applyFill="1" applyBorder="1" applyAlignment="1">
      <alignment horizontal="right" vertical="center" wrapText="1"/>
    </xf>
    <xf numFmtId="166" fontId="16" fillId="0" borderId="0" xfId="0" applyNumberFormat="1" applyFont="1" applyFill="1" applyBorder="1" applyAlignment="1">
      <alignment horizontal="left" vertical="center" wrapText="1"/>
    </xf>
    <xf numFmtId="164" fontId="12" fillId="0" borderId="4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5" fillId="0" borderId="17" xfId="56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/>
      <protection/>
    </xf>
    <xf numFmtId="49" fontId="12" fillId="0" borderId="18" xfId="56" applyNumberFormat="1" applyFont="1" applyFill="1" applyBorder="1" applyAlignment="1" applyProtection="1">
      <alignment horizontal="left" vertical="center" wrapText="1" indent="1"/>
      <protection/>
    </xf>
    <xf numFmtId="164" fontId="12" fillId="18" borderId="17" xfId="0" applyNumberFormat="1" applyFont="1" applyFill="1" applyBorder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>
      <alignment horizontal="right" vertical="center" wrapText="1"/>
    </xf>
    <xf numFmtId="164" fontId="12" fillId="0" borderId="21" xfId="0" applyNumberFormat="1" applyFont="1" applyFill="1" applyBorder="1" applyAlignment="1">
      <alignment horizontal="right" vertical="center" wrapText="1"/>
    </xf>
    <xf numFmtId="164" fontId="12" fillId="0" borderId="51" xfId="0" applyNumberFormat="1" applyFont="1" applyFill="1" applyBorder="1" applyAlignment="1">
      <alignment horizontal="right" vertical="center" wrapText="1"/>
    </xf>
    <xf numFmtId="164" fontId="12" fillId="0" borderId="21" xfId="0" applyNumberFormat="1" applyFont="1" applyFill="1" applyBorder="1" applyAlignment="1" applyProtection="1">
      <alignment horizontal="right" vertical="center" wrapText="1"/>
      <protection/>
    </xf>
    <xf numFmtId="164" fontId="12" fillId="0" borderId="22" xfId="0" applyNumberFormat="1" applyFont="1" applyFill="1" applyBorder="1" applyAlignment="1" applyProtection="1">
      <alignment horizontal="right" vertical="center" wrapText="1"/>
      <protection/>
    </xf>
    <xf numFmtId="164" fontId="12" fillId="0" borderId="42" xfId="0" applyNumberFormat="1" applyFont="1" applyFill="1" applyBorder="1" applyAlignment="1">
      <alignment horizontal="right" vertical="center" wrapText="1"/>
    </xf>
    <xf numFmtId="3" fontId="13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54" xfId="0" applyFont="1" applyBorder="1" applyAlignment="1">
      <alignment horizontal="center" vertical="center" wrapText="1"/>
    </xf>
    <xf numFmtId="0" fontId="13" fillId="0" borderId="13" xfId="56" applyFont="1" applyFill="1" applyBorder="1" applyAlignment="1" applyProtection="1">
      <alignment horizontal="left" vertical="center" wrapText="1" indent="2"/>
      <protection/>
    </xf>
    <xf numFmtId="0" fontId="13" fillId="0" borderId="33" xfId="56" applyFont="1" applyFill="1" applyBorder="1" applyAlignment="1" applyProtection="1">
      <alignment horizontal="left" vertical="center" wrapText="1" indent="2"/>
      <protection/>
    </xf>
    <xf numFmtId="0" fontId="7" fillId="0" borderId="17" xfId="56" applyFont="1" applyFill="1" applyBorder="1" applyAlignment="1" applyProtection="1">
      <alignment horizontal="left" vertical="center" wrapText="1" indent="1"/>
      <protection/>
    </xf>
    <xf numFmtId="0" fontId="7" fillId="0" borderId="17" xfId="56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>
      <alignment horizontal="center" vertical="center" wrapText="1"/>
    </xf>
    <xf numFmtId="164" fontId="0" fillId="0" borderId="52" xfId="0" applyNumberFormat="1" applyFill="1" applyBorder="1" applyAlignment="1">
      <alignment horizontal="left" vertical="center" wrapText="1" indent="1"/>
    </xf>
    <xf numFmtId="164" fontId="0" fillId="0" borderId="21" xfId="0" applyNumberFormat="1" applyFill="1" applyBorder="1" applyAlignment="1">
      <alignment horizontal="left" vertical="center" wrapText="1" indent="1"/>
    </xf>
    <xf numFmtId="164" fontId="3" fillId="0" borderId="42" xfId="0" applyNumberFormat="1" applyFont="1" applyFill="1" applyBorder="1" applyAlignment="1">
      <alignment horizontal="left" vertical="center" wrapText="1" indent="1"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ill="1" applyBorder="1" applyAlignment="1">
      <alignment horizontal="left" vertical="center" wrapText="1" indent="1"/>
    </xf>
    <xf numFmtId="164" fontId="0" fillId="0" borderId="51" xfId="0" applyNumberFormat="1" applyFill="1" applyBorder="1" applyAlignment="1">
      <alignment horizontal="left" vertical="center" wrapText="1" indent="1"/>
    </xf>
    <xf numFmtId="164" fontId="7" fillId="0" borderId="18" xfId="0" applyNumberFormat="1" applyFont="1" applyFill="1" applyBorder="1" applyAlignment="1">
      <alignment horizontal="left" vertical="center" wrapText="1" indent="1"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>
      <alignment horizontal="left" vertical="center" wrapText="1" indent="1"/>
    </xf>
    <xf numFmtId="164" fontId="1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1" xfId="0" applyNumberFormat="1" applyFont="1" applyFill="1" applyBorder="1" applyAlignment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/>
      <protection/>
    </xf>
    <xf numFmtId="164" fontId="3" fillId="0" borderId="52" xfId="0" applyNumberFormat="1" applyFont="1" applyFill="1" applyBorder="1" applyAlignment="1">
      <alignment horizontal="left" vertical="center" wrapText="1" indent="1"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0" fontId="13" fillId="0" borderId="0" xfId="56" applyFont="1" applyFill="1" applyBorder="1" applyAlignment="1" applyProtection="1">
      <alignment horizontal="left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13" fillId="19" borderId="3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3" fillId="19" borderId="3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8" xfId="0" applyNumberFormat="1" applyFont="1" applyFill="1" applyBorder="1" applyAlignment="1">
      <alignment horizontal="left" vertical="center" wrapText="1" indent="1"/>
    </xf>
    <xf numFmtId="164" fontId="19" fillId="0" borderId="20" xfId="56" applyNumberFormat="1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right"/>
      <protection/>
    </xf>
    <xf numFmtId="0" fontId="12" fillId="0" borderId="61" xfId="56" applyFont="1" applyFill="1" applyBorder="1" applyAlignment="1" applyProtection="1">
      <alignment horizontal="center" vertical="center" wrapText="1"/>
      <protection/>
    </xf>
    <xf numFmtId="164" fontId="12" fillId="0" borderId="35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62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61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56" applyFont="1" applyFill="1" applyBorder="1" applyAlignment="1" applyProtection="1">
      <alignment horizontal="right" vertical="center" wrapText="1" indent="1"/>
      <protection locked="0"/>
    </xf>
    <xf numFmtId="164" fontId="13" fillId="0" borderId="57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56" applyFont="1" applyFill="1" applyBorder="1" applyAlignment="1" applyProtection="1">
      <alignment horizontal="right" vertical="center" wrapText="1" indent="1"/>
      <protection locked="0"/>
    </xf>
    <xf numFmtId="164" fontId="13" fillId="0" borderId="63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56" applyFont="1" applyFill="1" applyBorder="1" applyAlignment="1" applyProtection="1">
      <alignment horizontal="right" vertical="center" wrapText="1" indent="1"/>
      <protection locked="0"/>
    </xf>
    <xf numFmtId="164" fontId="13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56" applyFont="1" applyFill="1" applyBorder="1" applyAlignment="1" applyProtection="1">
      <alignment horizontal="right" vertical="center" wrapText="1" indent="1"/>
      <protection locked="0"/>
    </xf>
    <xf numFmtId="164" fontId="13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56" applyFont="1" applyFill="1" applyBorder="1" applyAlignment="1" applyProtection="1">
      <alignment horizontal="right" vertical="center" wrapText="1" indent="1"/>
      <protection locked="0"/>
    </xf>
    <xf numFmtId="164" fontId="12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56" applyFont="1" applyFill="1" applyBorder="1" applyAlignment="1" applyProtection="1">
      <alignment horizontal="right" vertical="center" wrapText="1" indent="1"/>
      <protection locked="0"/>
    </xf>
    <xf numFmtId="164" fontId="13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56" applyFont="1" applyFill="1" applyBorder="1" applyAlignment="1" applyProtection="1">
      <alignment horizontal="right" vertical="center" wrapText="1" indent="1"/>
      <protection locked="0"/>
    </xf>
    <xf numFmtId="164" fontId="13" fillId="0" borderId="56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60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3" xfId="56" applyFont="1" applyFill="1" applyBorder="1" applyAlignment="1" applyProtection="1">
      <alignment horizontal="right" indent="1"/>
      <protection locked="0"/>
    </xf>
    <xf numFmtId="164" fontId="13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56" applyFont="1" applyFill="1" applyBorder="1" applyAlignment="1" applyProtection="1">
      <alignment horizontal="right" vertical="center" wrapText="1" indent="1"/>
      <protection locked="0"/>
    </xf>
    <xf numFmtId="164" fontId="12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61" xfId="56" applyNumberFormat="1" applyFont="1" applyFill="1" applyBorder="1" applyAlignment="1" applyProtection="1">
      <alignment horizontal="right" vertical="center" wrapText="1" indent="1"/>
      <protection/>
    </xf>
    <xf numFmtId="49" fontId="13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14" xfId="56" applyFont="1" applyFill="1" applyBorder="1" applyAlignment="1" applyProtection="1">
      <alignment horizontal="left" vertical="center" wrapText="1" indent="1"/>
      <protection/>
    </xf>
    <xf numFmtId="0" fontId="13" fillId="0" borderId="14" xfId="56" applyFont="1" applyFill="1" applyBorder="1" applyAlignment="1" applyProtection="1">
      <alignment horizontal="right" vertical="center" wrapText="1" indent="1"/>
      <protection locked="0"/>
    </xf>
    <xf numFmtId="164" fontId="13" fillId="0" borderId="63" xfId="56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12" xfId="56" applyFont="1" applyFill="1" applyBorder="1" applyAlignment="1" applyProtection="1">
      <alignment horizontal="left" vertical="center" wrapText="1" indent="1"/>
      <protection/>
    </xf>
    <xf numFmtId="0" fontId="13" fillId="0" borderId="12" xfId="56" applyFont="1" applyFill="1" applyBorder="1" applyAlignment="1" applyProtection="1">
      <alignment horizontal="right" vertical="center" wrapText="1" indent="1"/>
      <protection locked="0"/>
    </xf>
    <xf numFmtId="164" fontId="13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64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16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33" xfId="56" applyFont="1" applyFill="1" applyBorder="1" applyAlignment="1" applyProtection="1">
      <alignment horizontal="right" vertical="center" wrapText="1" indent="1"/>
      <protection locked="0"/>
    </xf>
    <xf numFmtId="164" fontId="13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1" xfId="56" applyFont="1" applyFill="1" applyBorder="1" applyAlignment="1" applyProtection="1">
      <alignment horizontal="center" vertical="center" wrapText="1"/>
      <protection/>
    </xf>
    <xf numFmtId="0" fontId="13" fillId="0" borderId="11" xfId="56" applyFont="1" applyFill="1" applyBorder="1" applyAlignment="1" applyProtection="1">
      <alignment horizontal="left" indent="6"/>
      <protection/>
    </xf>
    <xf numFmtId="0" fontId="13" fillId="0" borderId="16" xfId="56" applyFont="1" applyFill="1" applyBorder="1" applyAlignment="1" applyProtection="1">
      <alignment horizontal="right" indent="1"/>
      <protection locked="0"/>
    </xf>
    <xf numFmtId="0" fontId="13" fillId="0" borderId="11" xfId="56" applyFont="1" applyFill="1" applyBorder="1" applyAlignment="1" applyProtection="1">
      <alignment horizontal="left" vertical="center" wrapText="1" indent="6"/>
      <protection/>
    </xf>
    <xf numFmtId="0" fontId="13" fillId="0" borderId="16" xfId="56" applyFont="1" applyFill="1" applyBorder="1" applyAlignment="1" applyProtection="1">
      <alignment horizontal="left" vertical="center" wrapText="1" indent="6"/>
      <protection/>
    </xf>
    <xf numFmtId="0" fontId="13" fillId="0" borderId="33" xfId="56" applyFont="1" applyFill="1" applyBorder="1" applyAlignment="1" applyProtection="1">
      <alignment horizontal="left" vertical="center" wrapText="1" indent="6"/>
      <protection/>
    </xf>
    <xf numFmtId="0" fontId="13" fillId="0" borderId="11" xfId="56" applyFont="1" applyFill="1" applyBorder="1" applyAlignment="1" applyProtection="1">
      <alignment horizontal="right" indent="1"/>
      <protection locked="0"/>
    </xf>
    <xf numFmtId="164" fontId="12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54" xfId="5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56" applyFont="1" applyFill="1">
      <alignment/>
      <protection/>
    </xf>
    <xf numFmtId="164" fontId="19" fillId="0" borderId="0" xfId="56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2" fillId="0" borderId="25" xfId="56" applyFont="1" applyFill="1" applyBorder="1" applyAlignment="1" applyProtection="1">
      <alignment horizontal="center" vertical="center" wrapText="1"/>
      <protection/>
    </xf>
    <xf numFmtId="0" fontId="12" fillId="0" borderId="12" xfId="56" applyFont="1" applyFill="1" applyBorder="1" applyAlignment="1" applyProtection="1">
      <alignment horizontal="center" vertical="center" wrapText="1"/>
      <protection/>
    </xf>
    <xf numFmtId="0" fontId="12" fillId="0" borderId="53" xfId="56" applyFont="1" applyFill="1" applyBorder="1" applyAlignment="1" applyProtection="1">
      <alignment horizontal="center" vertical="center" wrapText="1"/>
      <protection/>
    </xf>
    <xf numFmtId="164" fontId="12" fillId="0" borderId="41" xfId="56" applyNumberFormat="1" applyFont="1" applyFill="1" applyBorder="1" applyAlignment="1" applyProtection="1">
      <alignment horizontal="right" vertical="center" wrapText="1"/>
      <protection/>
    </xf>
    <xf numFmtId="0" fontId="25" fillId="0" borderId="0" xfId="56" applyFont="1" applyFill="1">
      <alignment/>
      <protection/>
    </xf>
    <xf numFmtId="0" fontId="13" fillId="0" borderId="11" xfId="56" applyFont="1" applyFill="1" applyBorder="1" applyAlignment="1" applyProtection="1">
      <alignment horizontal="left" indent="5"/>
      <protection/>
    </xf>
    <xf numFmtId="0" fontId="13" fillId="0" borderId="33" xfId="56" applyFont="1" applyFill="1" applyBorder="1" applyAlignment="1" applyProtection="1">
      <alignment horizontal="left" indent="5"/>
      <protection/>
    </xf>
    <xf numFmtId="49" fontId="13" fillId="0" borderId="11" xfId="56" applyNumberFormat="1" applyFont="1" applyFill="1" applyBorder="1" applyAlignment="1" applyProtection="1">
      <alignment horizontal="left" vertical="center" wrapText="1" indent="1"/>
      <protection/>
    </xf>
    <xf numFmtId="3" fontId="12" fillId="0" borderId="61" xfId="56" applyNumberFormat="1" applyFont="1" applyFill="1" applyBorder="1" applyAlignment="1" applyProtection="1">
      <alignment horizontal="right" vertical="center" wrapText="1"/>
      <protection/>
    </xf>
    <xf numFmtId="3" fontId="13" fillId="0" borderId="63" xfId="56" applyNumberFormat="1" applyFont="1" applyFill="1" applyBorder="1" applyAlignment="1" applyProtection="1">
      <alignment horizontal="right" vertical="center" wrapText="1"/>
      <protection/>
    </xf>
    <xf numFmtId="3" fontId="13" fillId="0" borderId="57" xfId="56" applyNumberFormat="1" applyFont="1" applyFill="1" applyBorder="1" applyAlignment="1" applyProtection="1">
      <alignment horizontal="right" vertical="center" wrapText="1"/>
      <protection/>
    </xf>
    <xf numFmtId="3" fontId="13" fillId="0" borderId="64" xfId="56" applyNumberFormat="1" applyFont="1" applyFill="1" applyBorder="1" applyAlignment="1" applyProtection="1">
      <alignment horizontal="right" vertical="center" wrapText="1"/>
      <protection/>
    </xf>
    <xf numFmtId="3" fontId="13" fillId="0" borderId="56" xfId="56" applyNumberFormat="1" applyFont="1" applyFill="1" applyBorder="1" applyAlignment="1" applyProtection="1">
      <alignment horizontal="right" vertical="center" wrapText="1"/>
      <protection/>
    </xf>
    <xf numFmtId="3" fontId="13" fillId="0" borderId="54" xfId="56" applyNumberFormat="1" applyFont="1" applyFill="1" applyBorder="1" applyAlignment="1" applyProtection="1">
      <alignment horizontal="right" vertical="center" wrapText="1"/>
      <protection/>
    </xf>
    <xf numFmtId="3" fontId="12" fillId="0" borderId="17" xfId="56" applyNumberFormat="1" applyFont="1" applyFill="1" applyBorder="1" applyAlignment="1" applyProtection="1">
      <alignment horizontal="right" vertical="center" wrapText="1"/>
      <protection/>
    </xf>
    <xf numFmtId="3" fontId="13" fillId="0" borderId="14" xfId="56" applyNumberFormat="1" applyFont="1" applyFill="1" applyBorder="1" applyAlignment="1" applyProtection="1">
      <alignment horizontal="right" vertical="center" wrapText="1"/>
      <protection/>
    </xf>
    <xf numFmtId="3" fontId="13" fillId="0" borderId="11" xfId="56" applyNumberFormat="1" applyFont="1" applyFill="1" applyBorder="1" applyAlignment="1" applyProtection="1">
      <alignment horizontal="right" vertical="center" wrapText="1"/>
      <protection/>
    </xf>
    <xf numFmtId="3" fontId="13" fillId="0" borderId="10" xfId="56" applyNumberFormat="1" applyFont="1" applyFill="1" applyBorder="1" applyAlignment="1" applyProtection="1">
      <alignment horizontal="right" vertical="center" wrapText="1"/>
      <protection/>
    </xf>
    <xf numFmtId="3" fontId="13" fillId="0" borderId="16" xfId="56" applyNumberFormat="1" applyFont="1" applyFill="1" applyBorder="1" applyAlignment="1" applyProtection="1">
      <alignment horizontal="right" vertical="center" wrapText="1"/>
      <protection/>
    </xf>
    <xf numFmtId="3" fontId="13" fillId="0" borderId="33" xfId="56" applyNumberFormat="1" applyFont="1" applyFill="1" applyBorder="1" applyAlignment="1" applyProtection="1">
      <alignment horizontal="right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left" vertical="center" wrapText="1" indent="1"/>
    </xf>
    <xf numFmtId="164" fontId="0" fillId="0" borderId="55" xfId="0" applyNumberFormat="1" applyFont="1" applyFill="1" applyBorder="1" applyAlignment="1">
      <alignment horizontal="left" vertical="center" wrapText="1" indent="1"/>
    </xf>
    <xf numFmtId="164" fontId="18" fillId="0" borderId="0" xfId="0" applyNumberFormat="1" applyFont="1" applyFill="1" applyAlignment="1">
      <alignment vertical="center" wrapText="1"/>
    </xf>
    <xf numFmtId="164" fontId="7" fillId="0" borderId="65" xfId="0" applyNumberFormat="1" applyFont="1" applyFill="1" applyBorder="1" applyAlignment="1">
      <alignment horizontal="centerContinuous" vertical="center" wrapText="1"/>
    </xf>
    <xf numFmtId="164" fontId="7" fillId="0" borderId="65" xfId="0" applyNumberFormat="1" applyFont="1" applyFill="1" applyBorder="1" applyAlignment="1">
      <alignment horizontal="center" vertical="center" wrapText="1"/>
    </xf>
    <xf numFmtId="164" fontId="12" fillId="0" borderId="65" xfId="0" applyNumberFormat="1" applyFont="1" applyFill="1" applyBorder="1" applyAlignment="1">
      <alignment horizontal="center" vertical="center" wrapText="1"/>
    </xf>
    <xf numFmtId="164" fontId="7" fillId="0" borderId="66" xfId="0" applyNumberFormat="1" applyFont="1" applyFill="1" applyBorder="1" applyAlignment="1">
      <alignment horizontal="centerContinuous" vertical="center" wrapText="1"/>
    </xf>
    <xf numFmtId="164" fontId="12" fillId="0" borderId="66" xfId="0" applyNumberFormat="1" applyFont="1" applyFill="1" applyBorder="1" applyAlignment="1">
      <alignment horizontal="center" vertical="center" wrapText="1"/>
    </xf>
    <xf numFmtId="164" fontId="12" fillId="0" borderId="61" xfId="0" applyNumberFormat="1" applyFont="1" applyFill="1" applyBorder="1" applyAlignment="1" applyProtection="1">
      <alignment vertical="center" wrapText="1"/>
      <protection/>
    </xf>
    <xf numFmtId="164" fontId="12" fillId="0" borderId="61" xfId="0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164" fontId="12" fillId="0" borderId="53" xfId="0" applyNumberFormat="1" applyFont="1" applyFill="1" applyBorder="1" applyAlignment="1" applyProtection="1">
      <alignment horizontal="right" vertical="center" wrapText="1"/>
      <protection/>
    </xf>
    <xf numFmtId="164" fontId="12" fillId="0" borderId="65" xfId="0" applyNumberFormat="1" applyFont="1" applyFill="1" applyBorder="1" applyAlignment="1" applyProtection="1">
      <alignment vertical="center" wrapText="1"/>
      <protection/>
    </xf>
    <xf numFmtId="0" fontId="7" fillId="0" borderId="67" xfId="0" applyFont="1" applyFill="1" applyBorder="1" applyAlignment="1" applyProtection="1" quotePrefix="1">
      <alignment horizontal="right" vertical="center"/>
      <protection/>
    </xf>
    <xf numFmtId="0" fontId="7" fillId="0" borderId="68" xfId="0" applyFont="1" applyFill="1" applyBorder="1" applyAlignment="1" applyProtection="1">
      <alignment vertical="center"/>
      <protection/>
    </xf>
    <xf numFmtId="0" fontId="7" fillId="0" borderId="6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164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lef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 inden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3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4" xfId="56" applyFont="1" applyFill="1" applyBorder="1" applyAlignment="1" applyProtection="1">
      <alignment horizontal="left" vertical="center" wrapText="1" inden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49" fontId="13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20" fillId="0" borderId="65" xfId="0" applyFont="1" applyBorder="1" applyAlignment="1" applyProtection="1">
      <alignment horizontal="left" wrapText="1" indent="1"/>
      <protection/>
    </xf>
    <xf numFmtId="164" fontId="12" fillId="0" borderId="61" xfId="0" applyNumberFormat="1" applyFont="1" applyFill="1" applyBorder="1" applyAlignment="1" applyProtection="1">
      <alignment vertical="center" wrapTex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0" fontId="16" fillId="0" borderId="72" xfId="0" applyFont="1" applyBorder="1" applyAlignment="1" applyProtection="1">
      <alignment horizontal="left" wrapText="1" indent="1"/>
      <protection/>
    </xf>
    <xf numFmtId="164" fontId="15" fillId="0" borderId="62" xfId="0" applyNumberFormat="1" applyFont="1" applyFill="1" applyBorder="1" applyAlignment="1" applyProtection="1">
      <alignment vertical="center" wrapText="1"/>
      <protection/>
    </xf>
    <xf numFmtId="49" fontId="12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6" fillId="0" borderId="30" xfId="0" applyFont="1" applyBorder="1" applyAlignment="1" applyProtection="1">
      <alignment horizontal="center" wrapText="1"/>
      <protection/>
    </xf>
    <xf numFmtId="49" fontId="13" fillId="0" borderId="35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31" xfId="0" applyFont="1" applyBorder="1" applyAlignment="1" applyProtection="1">
      <alignment horizontal="center" wrapText="1"/>
      <protection/>
    </xf>
    <xf numFmtId="49" fontId="13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16" xfId="0" applyFont="1" applyFill="1" applyBorder="1" applyAlignment="1" applyProtection="1">
      <alignment horizontal="left" vertical="center" wrapText="1" indent="1"/>
      <protection/>
    </xf>
    <xf numFmtId="0" fontId="22" fillId="0" borderId="65" xfId="0" applyFont="1" applyBorder="1" applyAlignment="1" applyProtection="1">
      <alignment horizontal="center" wrapText="1"/>
      <protection/>
    </xf>
    <xf numFmtId="0" fontId="23" fillId="0" borderId="65" xfId="0" applyFont="1" applyBorder="1" applyAlignment="1" applyProtection="1">
      <alignment horizontal="left" wrapText="1" indent="1"/>
      <protection/>
    </xf>
    <xf numFmtId="164" fontId="12" fillId="0" borderId="61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49" fontId="13" fillId="0" borderId="13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6" xfId="56" applyFont="1" applyFill="1" applyBorder="1" applyAlignment="1" applyProtection="1">
      <alignment horizontal="left" indent="6"/>
      <protection/>
    </xf>
    <xf numFmtId="49" fontId="13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7" fillId="0" borderId="17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73" xfId="0" applyFont="1" applyFill="1" applyBorder="1" applyAlignment="1" applyProtection="1">
      <alignment horizontal="center" vertical="center" wrapText="1"/>
      <protection/>
    </xf>
    <xf numFmtId="0" fontId="12" fillId="0" borderId="41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/>
      <protection locked="0"/>
    </xf>
    <xf numFmtId="164" fontId="13" fillId="0" borderId="63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0" fontId="12" fillId="0" borderId="65" xfId="56" applyFont="1" applyFill="1" applyBorder="1" applyAlignment="1" applyProtection="1">
      <alignment horizontal="left" vertical="center" wrapText="1" indent="1"/>
      <protection/>
    </xf>
    <xf numFmtId="0" fontId="13" fillId="0" borderId="10" xfId="56" applyFont="1" applyFill="1" applyBorder="1" applyAlignment="1" applyProtection="1">
      <alignment horizontal="left" indent="1"/>
      <protection/>
    </xf>
    <xf numFmtId="164" fontId="13" fillId="0" borderId="63" xfId="0" applyNumberFormat="1" applyFont="1" applyFill="1" applyBorder="1" applyAlignment="1" applyProtection="1">
      <alignment vertical="center" wrapText="1"/>
      <protection locked="0"/>
    </xf>
    <xf numFmtId="164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164" fontId="13" fillId="0" borderId="63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74" xfId="0" applyNumberFormat="1" applyFont="1" applyFill="1" applyBorder="1" applyAlignment="1" applyProtection="1">
      <alignment vertical="center" wrapText="1"/>
      <protection locked="0"/>
    </xf>
    <xf numFmtId="164" fontId="13" fillId="0" borderId="75" xfId="0" applyNumberFormat="1" applyFont="1" applyFill="1" applyBorder="1" applyAlignment="1" applyProtection="1">
      <alignment vertical="center" wrapText="1"/>
      <protection locked="0"/>
    </xf>
    <xf numFmtId="164" fontId="13" fillId="0" borderId="76" xfId="0" applyNumberFormat="1" applyFont="1" applyFill="1" applyBorder="1" applyAlignment="1" applyProtection="1">
      <alignment vertical="center" wrapText="1"/>
      <protection locked="0"/>
    </xf>
    <xf numFmtId="164" fontId="12" fillId="0" borderId="65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76" xfId="0" applyNumberFormat="1" applyFont="1" applyFill="1" applyBorder="1" applyAlignment="1" applyProtection="1">
      <alignment vertical="center" wrapText="1"/>
      <protection locked="0"/>
    </xf>
    <xf numFmtId="164" fontId="13" fillId="0" borderId="7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13" fillId="0" borderId="60" xfId="0" applyNumberFormat="1" applyFont="1" applyFill="1" applyBorder="1" applyAlignment="1" applyProtection="1">
      <alignment vertical="center" wrapText="1"/>
      <protection locked="0"/>
    </xf>
    <xf numFmtId="164" fontId="13" fillId="0" borderId="60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164" fontId="15" fillId="0" borderId="35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61" xfId="0" applyNumberFormat="1" applyFont="1" applyFill="1" applyBorder="1" applyAlignment="1" applyProtection="1">
      <alignment vertical="center" wrapText="1"/>
      <protection/>
    </xf>
    <xf numFmtId="164" fontId="15" fillId="0" borderId="17" xfId="0" applyNumberFormat="1" applyFont="1" applyFill="1" applyBorder="1" applyAlignment="1" applyProtection="1">
      <alignment vertical="center" wrapText="1"/>
      <protection/>
    </xf>
    <xf numFmtId="164" fontId="13" fillId="0" borderId="77" xfId="0" applyNumberFormat="1" applyFont="1" applyFill="1" applyBorder="1" applyAlignment="1" applyProtection="1">
      <alignment vertical="center" wrapText="1"/>
      <protection locked="0"/>
    </xf>
    <xf numFmtId="164" fontId="13" fillId="0" borderId="77" xfId="0" applyNumberFormat="1" applyFont="1" applyFill="1" applyBorder="1" applyAlignment="1" applyProtection="1">
      <alignment vertical="center" wrapText="1"/>
      <protection locked="0"/>
    </xf>
    <xf numFmtId="164" fontId="15" fillId="0" borderId="65" xfId="0" applyNumberFormat="1" applyFont="1" applyFill="1" applyBorder="1" applyAlignment="1" applyProtection="1">
      <alignment vertical="center" wrapText="1"/>
      <protection/>
    </xf>
    <xf numFmtId="164" fontId="12" fillId="0" borderId="65" xfId="0" applyNumberFormat="1" applyFont="1" applyFill="1" applyBorder="1" applyAlignment="1" applyProtection="1">
      <alignment vertical="center" wrapText="1"/>
      <protection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64" xfId="0" applyNumberFormat="1" applyFont="1" applyFill="1" applyBorder="1" applyAlignment="1" applyProtection="1">
      <alignment vertical="center" wrapText="1"/>
      <protection locked="0"/>
    </xf>
    <xf numFmtId="49" fontId="13" fillId="0" borderId="65" xfId="56" applyNumberFormat="1" applyFont="1" applyFill="1" applyBorder="1" applyAlignment="1" applyProtection="1">
      <alignment horizontal="left" vertical="center" wrapText="1" indent="1"/>
      <protection/>
    </xf>
    <xf numFmtId="49" fontId="7" fillId="0" borderId="67" xfId="0" applyNumberFormat="1" applyFont="1" applyFill="1" applyBorder="1" applyAlignment="1" applyProtection="1">
      <alignment horizontal="right" vertical="center"/>
      <protection locked="0"/>
    </xf>
    <xf numFmtId="164" fontId="12" fillId="0" borderId="62" xfId="0" applyNumberFormat="1" applyFont="1" applyFill="1" applyBorder="1" applyAlignment="1" applyProtection="1">
      <alignment vertical="center" wrapText="1"/>
      <protection locked="0"/>
    </xf>
    <xf numFmtId="0" fontId="21" fillId="0" borderId="65" xfId="0" applyFont="1" applyBorder="1" applyAlignment="1" applyProtection="1">
      <alignment horizontal="center" wrapText="1"/>
      <protection/>
    </xf>
    <xf numFmtId="164" fontId="12" fillId="0" borderId="54" xfId="0" applyNumberFormat="1" applyFont="1" applyFill="1" applyBorder="1" applyAlignment="1" applyProtection="1">
      <alignment vertical="center" wrapText="1"/>
      <protection locked="0"/>
    </xf>
    <xf numFmtId="164" fontId="12" fillId="0" borderId="35" xfId="0" applyNumberFormat="1" applyFont="1" applyFill="1" applyBorder="1" applyAlignment="1" applyProtection="1">
      <alignment vertical="center" wrapText="1"/>
      <protection locked="0"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164" fontId="1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75" xfId="0" applyNumberForma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 applyBorder="1" applyAlignment="1" applyProtection="1">
      <alignment horizontal="right" vertical="center" wrapTex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7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7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/>
      <protection/>
    </xf>
    <xf numFmtId="164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6" xfId="0" applyNumberFormat="1" applyFont="1" applyFill="1" applyBorder="1" applyAlignment="1" applyProtection="1">
      <alignment horizontal="right" vertical="center" wrapText="1"/>
      <protection/>
    </xf>
    <xf numFmtId="164" fontId="12" fillId="0" borderId="17" xfId="0" applyNumberFormat="1" applyFont="1" applyFill="1" applyBorder="1" applyAlignment="1">
      <alignment horizontal="right" vertical="center" wrapText="1"/>
    </xf>
    <xf numFmtId="164" fontId="12" fillId="0" borderId="65" xfId="0" applyNumberFormat="1" applyFont="1" applyFill="1" applyBorder="1" applyAlignment="1" applyProtection="1">
      <alignment horizontal="right" vertical="center" wrapText="1"/>
      <protection/>
    </xf>
    <xf numFmtId="164" fontId="12" fillId="0" borderId="61" xfId="0" applyNumberFormat="1" applyFont="1" applyFill="1" applyBorder="1" applyAlignment="1">
      <alignment horizontal="right" vertical="center" wrapText="1"/>
    </xf>
    <xf numFmtId="164" fontId="13" fillId="0" borderId="77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0" applyFont="1" applyFill="1" applyAlignment="1" applyProtection="1">
      <alignment horizontal="centerContinuous" vertical="center"/>
      <protection/>
    </xf>
    <xf numFmtId="0" fontId="44" fillId="0" borderId="0" xfId="0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45" fillId="0" borderId="40" xfId="0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46" fillId="0" borderId="81" xfId="0" applyFont="1" applyFill="1" applyBorder="1" applyAlignment="1" applyProtection="1">
      <alignment horizontal="left" vertical="center" wrapText="1"/>
      <protection locked="0"/>
    </xf>
    <xf numFmtId="3" fontId="46" fillId="0" borderId="82" xfId="0" applyNumberFormat="1" applyFont="1" applyFill="1" applyBorder="1" applyAlignment="1" applyProtection="1">
      <alignment horizontal="right" vertical="center" wrapText="1"/>
      <protection locked="0"/>
    </xf>
    <xf numFmtId="164" fontId="46" fillId="0" borderId="83" xfId="0" applyNumberFormat="1" applyFont="1" applyFill="1" applyBorder="1" applyAlignment="1" applyProtection="1">
      <alignment horizontal="right" vertical="center" wrapText="1"/>
      <protection/>
    </xf>
    <xf numFmtId="3" fontId="46" fillId="0" borderId="84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85" xfId="0" applyFont="1" applyFill="1" applyBorder="1" applyAlignment="1" applyProtection="1">
      <alignment horizontal="left" vertical="center" wrapText="1"/>
      <protection locked="0"/>
    </xf>
    <xf numFmtId="0" fontId="45" fillId="0" borderId="18" xfId="0" applyFont="1" applyFill="1" applyBorder="1" applyAlignment="1" applyProtection="1">
      <alignment vertical="center" wrapText="1"/>
      <protection/>
    </xf>
    <xf numFmtId="3" fontId="20" fillId="18" borderId="17" xfId="0" applyNumberFormat="1" applyFont="1" applyFill="1" applyBorder="1" applyAlignment="1" applyProtection="1">
      <alignment horizontal="right" vertical="center" wrapText="1"/>
      <protection/>
    </xf>
    <xf numFmtId="164" fontId="20" fillId="0" borderId="3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right" vertical="center" indent="1"/>
      <protection/>
    </xf>
    <xf numFmtId="0" fontId="13" fillId="0" borderId="14" xfId="0" applyFont="1" applyBorder="1" applyAlignment="1" applyProtection="1">
      <alignment horizontal="left" vertical="center" indent="1"/>
      <protection locked="0"/>
    </xf>
    <xf numFmtId="0" fontId="13" fillId="0" borderId="27" xfId="0" applyFont="1" applyBorder="1" applyAlignment="1" applyProtection="1">
      <alignment horizontal="right" vertical="center" indent="1"/>
      <protection/>
    </xf>
    <xf numFmtId="0" fontId="13" fillId="0" borderId="11" xfId="0" applyFont="1" applyBorder="1" applyAlignment="1" applyProtection="1">
      <alignment horizontal="left" vertical="center" indent="1"/>
      <protection locked="0"/>
    </xf>
    <xf numFmtId="0" fontId="13" fillId="0" borderId="31" xfId="0" applyFont="1" applyBorder="1" applyAlignment="1" applyProtection="1">
      <alignment horizontal="right" vertical="center" indent="1"/>
      <protection/>
    </xf>
    <xf numFmtId="0" fontId="13" fillId="0" borderId="16" xfId="0" applyFont="1" applyBorder="1" applyAlignment="1" applyProtection="1">
      <alignment horizontal="left" vertical="center" indent="1"/>
      <protection locked="0"/>
    </xf>
    <xf numFmtId="164" fontId="0" fillId="20" borderId="42" xfId="0" applyNumberFormat="1" applyFont="1" applyFill="1" applyBorder="1" applyAlignment="1" applyProtection="1">
      <alignment horizontal="left" vertical="center" wrapText="1" indent="2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49" fontId="50" fillId="0" borderId="0" xfId="0" applyNumberFormat="1" applyFont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36" xfId="0" applyFont="1" applyBorder="1" applyAlignment="1">
      <alignment/>
    </xf>
    <xf numFmtId="0" fontId="12" fillId="0" borderId="23" xfId="0" applyFont="1" applyBorder="1" applyAlignment="1">
      <alignment wrapText="1"/>
    </xf>
    <xf numFmtId="0" fontId="50" fillId="0" borderId="21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49" xfId="0" applyFont="1" applyBorder="1" applyAlignment="1">
      <alignment/>
    </xf>
    <xf numFmtId="49" fontId="51" fillId="0" borderId="57" xfId="0" applyNumberFormat="1" applyFont="1" applyBorder="1" applyAlignment="1">
      <alignment horizontal="center"/>
    </xf>
    <xf numFmtId="0" fontId="12" fillId="0" borderId="55" xfId="0" applyFont="1" applyBorder="1" applyAlignment="1">
      <alignment/>
    </xf>
    <xf numFmtId="49" fontId="50" fillId="0" borderId="57" xfId="0" applyNumberFormat="1" applyFont="1" applyBorder="1" applyAlignment="1">
      <alignment horizontal="center"/>
    </xf>
    <xf numFmtId="0" fontId="50" fillId="0" borderId="22" xfId="0" applyFont="1" applyBorder="1" applyAlignment="1">
      <alignment/>
    </xf>
    <xf numFmtId="0" fontId="50" fillId="0" borderId="7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49" fillId="0" borderId="42" xfId="0" applyFont="1" applyBorder="1" applyAlignment="1">
      <alignment/>
    </xf>
    <xf numFmtId="0" fontId="50" fillId="0" borderId="75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86" xfId="0" applyFont="1" applyBorder="1" applyAlignment="1">
      <alignment horizontal="center"/>
    </xf>
    <xf numFmtId="0" fontId="50" fillId="0" borderId="55" xfId="0" applyFont="1" applyBorder="1" applyAlignment="1">
      <alignment horizontal="center"/>
    </xf>
    <xf numFmtId="0" fontId="50" fillId="0" borderId="87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36" xfId="0" applyFont="1" applyBorder="1" applyAlignment="1">
      <alignment/>
    </xf>
    <xf numFmtId="49" fontId="49" fillId="0" borderId="61" xfId="0" applyNumberFormat="1" applyFont="1" applyBorder="1" applyAlignment="1">
      <alignment horizontal="center"/>
    </xf>
    <xf numFmtId="0" fontId="12" fillId="0" borderId="4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7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88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59" xfId="0" applyFont="1" applyBorder="1" applyAlignment="1">
      <alignment/>
    </xf>
    <xf numFmtId="49" fontId="50" fillId="0" borderId="60" xfId="0" applyNumberFormat="1" applyFont="1" applyBorder="1" applyAlignment="1">
      <alignment horizontal="center"/>
    </xf>
    <xf numFmtId="0" fontId="50" fillId="0" borderId="52" xfId="0" applyFont="1" applyBorder="1" applyAlignment="1">
      <alignment/>
    </xf>
    <xf numFmtId="0" fontId="50" fillId="0" borderId="77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59" xfId="0" applyFont="1" applyBorder="1" applyAlignment="1">
      <alignment horizontal="center"/>
    </xf>
    <xf numFmtId="0" fontId="50" fillId="0" borderId="89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0" borderId="90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0" fillId="0" borderId="50" xfId="0" applyFont="1" applyBorder="1" applyAlignment="1">
      <alignment/>
    </xf>
    <xf numFmtId="49" fontId="50" fillId="0" borderId="56" xfId="0" applyNumberFormat="1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74" xfId="0" applyFont="1" applyBorder="1" applyAlignment="1">
      <alignment/>
    </xf>
    <xf numFmtId="0" fontId="51" fillId="0" borderId="26" xfId="0" applyFont="1" applyBorder="1" applyAlignment="1">
      <alignment horizontal="center"/>
    </xf>
    <xf numFmtId="49" fontId="51" fillId="0" borderId="63" xfId="0" applyNumberFormat="1" applyFont="1" applyBorder="1" applyAlignment="1">
      <alignment horizontal="center"/>
    </xf>
    <xf numFmtId="0" fontId="50" fillId="0" borderId="15" xfId="0" applyFont="1" applyBorder="1" applyAlignment="1">
      <alignment/>
    </xf>
    <xf numFmtId="0" fontId="49" fillId="0" borderId="27" xfId="0" applyFont="1" applyBorder="1" applyAlignment="1">
      <alignment/>
    </xf>
    <xf numFmtId="49" fontId="50" fillId="0" borderId="37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28" xfId="0" applyFont="1" applyBorder="1" applyAlignment="1">
      <alignment horizontal="center" vertical="top"/>
    </xf>
    <xf numFmtId="49" fontId="50" fillId="0" borderId="64" xfId="0" applyNumberFormat="1" applyFont="1" applyBorder="1" applyAlignment="1">
      <alignment horizontal="center"/>
    </xf>
    <xf numFmtId="0" fontId="50" fillId="0" borderId="37" xfId="0" applyFont="1" applyBorder="1" applyAlignment="1">
      <alignment/>
    </xf>
    <xf numFmtId="0" fontId="49" fillId="0" borderId="65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50" fillId="0" borderId="58" xfId="0" applyFont="1" applyBorder="1" applyAlignment="1">
      <alignment/>
    </xf>
    <xf numFmtId="0" fontId="50" fillId="0" borderId="26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88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67" xfId="0" applyFont="1" applyBorder="1" applyAlignment="1">
      <alignment/>
    </xf>
    <xf numFmtId="49" fontId="50" fillId="0" borderId="63" xfId="0" applyNumberFormat="1" applyFont="1" applyBorder="1" applyAlignment="1">
      <alignment horizontal="center"/>
    </xf>
    <xf numFmtId="0" fontId="50" fillId="0" borderId="29" xfId="0" applyFont="1" applyBorder="1" applyAlignment="1">
      <alignment/>
    </xf>
    <xf numFmtId="0" fontId="50" fillId="0" borderId="33" xfId="0" applyFont="1" applyBorder="1" applyAlignment="1">
      <alignment horizontal="center"/>
    </xf>
    <xf numFmtId="0" fontId="50" fillId="0" borderId="91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4" xfId="0" applyFont="1" applyBorder="1" applyAlignment="1">
      <alignment/>
    </xf>
    <xf numFmtId="49" fontId="50" fillId="0" borderId="54" xfId="0" applyNumberFormat="1" applyFont="1" applyBorder="1" applyAlignment="1">
      <alignment horizontal="center"/>
    </xf>
    <xf numFmtId="0" fontId="50" fillId="0" borderId="21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0" fillId="0" borderId="49" xfId="0" applyFont="1" applyBorder="1" applyAlignment="1">
      <alignment horizontal="left" vertical="top"/>
    </xf>
    <xf numFmtId="0" fontId="50" fillId="0" borderId="27" xfId="0" applyFont="1" applyBorder="1" applyAlignment="1">
      <alignment horizontal="left" vertical="top"/>
    </xf>
    <xf numFmtId="0" fontId="50" fillId="0" borderId="37" xfId="0" applyFont="1" applyBorder="1" applyAlignment="1">
      <alignment horizontal="left" vertical="top"/>
    </xf>
    <xf numFmtId="0" fontId="50" fillId="0" borderId="46" xfId="0" applyFont="1" applyBorder="1" applyAlignment="1">
      <alignment horizontal="left" vertical="top"/>
    </xf>
    <xf numFmtId="0" fontId="54" fillId="0" borderId="27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0" fontId="50" fillId="0" borderId="59" xfId="0" applyFont="1" applyBorder="1" applyAlignment="1">
      <alignment horizontal="left" vertical="top"/>
    </xf>
    <xf numFmtId="49" fontId="54" fillId="0" borderId="60" xfId="0" applyNumberFormat="1" applyFont="1" applyBorder="1" applyAlignment="1">
      <alignment horizontal="center" wrapText="1"/>
    </xf>
    <xf numFmtId="0" fontId="50" fillId="0" borderId="51" xfId="0" applyFont="1" applyBorder="1" applyAlignment="1">
      <alignment/>
    </xf>
    <xf numFmtId="0" fontId="50" fillId="0" borderId="69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2" fontId="13" fillId="0" borderId="0" xfId="0" applyNumberFormat="1" applyFont="1" applyFill="1" applyAlignment="1">
      <alignment vertical="center" wrapText="1"/>
    </xf>
    <xf numFmtId="2" fontId="12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vertical="center" wrapText="1"/>
    </xf>
    <xf numFmtId="2" fontId="13" fillId="0" borderId="0" xfId="0" applyNumberFormat="1" applyFont="1" applyFill="1" applyBorder="1" applyAlignment="1">
      <alignment vertical="center" wrapText="1"/>
    </xf>
    <xf numFmtId="2" fontId="13" fillId="0" borderId="0" xfId="0" applyNumberFormat="1" applyFont="1" applyFill="1" applyAlignment="1">
      <alignment vertical="center" wrapText="1"/>
    </xf>
    <xf numFmtId="2" fontId="13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 applyBorder="1" applyAlignment="1">
      <alignment vertical="center" wrapText="1"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vertical="center" wrapText="1"/>
      <protection/>
    </xf>
    <xf numFmtId="164" fontId="12" fillId="0" borderId="66" xfId="0" applyNumberFormat="1" applyFont="1" applyFill="1" applyBorder="1" applyAlignment="1" applyProtection="1">
      <alignment vertical="center" wrapText="1"/>
      <protection locked="0"/>
    </xf>
    <xf numFmtId="164" fontId="13" fillId="0" borderId="78" xfId="0" applyNumberFormat="1" applyFont="1" applyFill="1" applyBorder="1" applyAlignment="1" applyProtection="1">
      <alignment vertical="center" wrapText="1"/>
      <protection locked="0"/>
    </xf>
    <xf numFmtId="164" fontId="13" fillId="0" borderId="71" xfId="0" applyNumberFormat="1" applyFont="1" applyFill="1" applyBorder="1" applyAlignment="1" applyProtection="1">
      <alignment vertical="center" wrapText="1"/>
      <protection locked="0"/>
    </xf>
    <xf numFmtId="164" fontId="13" fillId="0" borderId="92" xfId="0" applyNumberFormat="1" applyFont="1" applyFill="1" applyBorder="1" applyAlignment="1" applyProtection="1">
      <alignment vertical="center" wrapText="1"/>
      <protection locked="0"/>
    </xf>
    <xf numFmtId="164" fontId="13" fillId="0" borderId="79" xfId="0" applyNumberFormat="1" applyFont="1" applyFill="1" applyBorder="1" applyAlignment="1" applyProtection="1">
      <alignment vertical="center" wrapText="1"/>
      <protection locked="0"/>
    </xf>
    <xf numFmtId="2" fontId="12" fillId="0" borderId="11" xfId="0" applyNumberFormat="1" applyFont="1" applyFill="1" applyBorder="1" applyAlignment="1">
      <alignment horizontal="center" vertical="center" wrapText="1"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2" fontId="12" fillId="0" borderId="15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vertical="center" wrapText="1"/>
      <protection locked="0"/>
    </xf>
    <xf numFmtId="164" fontId="12" fillId="0" borderId="19" xfId="0" applyNumberFormat="1" applyFont="1" applyFill="1" applyBorder="1" applyAlignment="1" applyProtection="1">
      <alignment vertical="center" wrapText="1"/>
      <protection locked="0"/>
    </xf>
    <xf numFmtId="164" fontId="12" fillId="0" borderId="80" xfId="0" applyNumberFormat="1" applyFont="1" applyFill="1" applyBorder="1" applyAlignment="1" applyProtection="1">
      <alignment vertical="center" wrapText="1"/>
      <protection locked="0"/>
    </xf>
    <xf numFmtId="2" fontId="12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2" fontId="13" fillId="0" borderId="0" xfId="56" applyNumberFormat="1" applyFont="1" applyFill="1">
      <alignment/>
      <protection/>
    </xf>
    <xf numFmtId="2" fontId="13" fillId="0" borderId="15" xfId="56" applyNumberFormat="1" applyFont="1" applyFill="1" applyBorder="1">
      <alignment/>
      <protection/>
    </xf>
    <xf numFmtId="2" fontId="13" fillId="0" borderId="15" xfId="56" applyNumberFormat="1" applyFont="1" applyFill="1" applyBorder="1" applyAlignment="1">
      <alignment horizontal="center"/>
      <protection/>
    </xf>
    <xf numFmtId="164" fontId="12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49" fontId="50" fillId="0" borderId="44" xfId="0" applyNumberFormat="1" applyFont="1" applyBorder="1" applyAlignment="1">
      <alignment horizontal="center" vertical="top" wrapText="1"/>
    </xf>
    <xf numFmtId="49" fontId="49" fillId="0" borderId="42" xfId="0" applyNumberFormat="1" applyFont="1" applyBorder="1" applyAlignment="1">
      <alignment horizontal="center" wrapText="1"/>
    </xf>
    <xf numFmtId="49" fontId="50" fillId="0" borderId="24" xfId="0" applyNumberFormat="1" applyFont="1" applyBorder="1" applyAlignment="1">
      <alignment vertical="top" wrapText="1"/>
    </xf>
    <xf numFmtId="49" fontId="50" fillId="0" borderId="55" xfId="0" applyNumberFormat="1" applyFont="1" applyBorder="1" applyAlignment="1">
      <alignment vertical="top" wrapText="1"/>
    </xf>
    <xf numFmtId="0" fontId="49" fillId="0" borderId="42" xfId="0" applyFont="1" applyBorder="1" applyAlignment="1">
      <alignment horizontal="left" vertical="top"/>
    </xf>
    <xf numFmtId="0" fontId="49" fillId="0" borderId="66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40" xfId="0" applyFon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Alignment="1">
      <alignment horizontal="center"/>
    </xf>
    <xf numFmtId="0" fontId="3" fillId="0" borderId="61" xfId="0" applyFont="1" applyBorder="1" applyAlignment="1">
      <alignment horizontal="center" wrapText="1"/>
    </xf>
    <xf numFmtId="0" fontId="0" fillId="0" borderId="77" xfId="0" applyBorder="1" applyAlignment="1">
      <alignment/>
    </xf>
    <xf numFmtId="0" fontId="0" fillId="0" borderId="15" xfId="0" applyBorder="1" applyAlignment="1">
      <alignment/>
    </xf>
    <xf numFmtId="3" fontId="3" fillId="0" borderId="66" xfId="0" applyNumberFormat="1" applyFont="1" applyFill="1" applyBorder="1" applyAlignment="1" applyProtection="1">
      <alignment horizontal="right" vertical="center" inden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3" fontId="13" fillId="0" borderId="14" xfId="0" applyNumberFormat="1" applyFont="1" applyBorder="1" applyAlignment="1" applyProtection="1">
      <alignment horizontal="right" vertical="center" indent="1"/>
      <protection locked="0"/>
    </xf>
    <xf numFmtId="3" fontId="13" fillId="0" borderId="11" xfId="0" applyNumberFormat="1" applyFont="1" applyBorder="1" applyAlignment="1" applyProtection="1">
      <alignment horizontal="right" vertical="center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indent="1"/>
      <protection locked="0"/>
    </xf>
    <xf numFmtId="3" fontId="13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" fillId="0" borderId="17" xfId="0" applyNumberFormat="1" applyFont="1" applyFill="1" applyBorder="1" applyAlignment="1" applyProtection="1">
      <alignment horizontal="right" vertical="center" indent="1"/>
      <protection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44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textRotation="180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64" fontId="14" fillId="0" borderId="0" xfId="56" applyNumberFormat="1" applyFont="1" applyFill="1" applyBorder="1" applyAlignment="1" applyProtection="1">
      <alignment horizontal="right" vertical="center"/>
      <protection/>
    </xf>
    <xf numFmtId="0" fontId="3" fillId="0" borderId="0" xfId="56" applyFont="1" applyFill="1" applyAlignment="1">
      <alignment horizontal="center"/>
      <protection/>
    </xf>
    <xf numFmtId="164" fontId="19" fillId="0" borderId="20" xfId="56" applyNumberFormat="1" applyFont="1" applyFill="1" applyBorder="1" applyAlignment="1" applyProtection="1">
      <alignment horizontal="left" vertical="center"/>
      <protection/>
    </xf>
    <xf numFmtId="164" fontId="7" fillId="0" borderId="14" xfId="56" applyNumberFormat="1" applyFont="1" applyFill="1" applyBorder="1" applyAlignment="1" applyProtection="1">
      <alignment horizontal="center" vertical="center"/>
      <protection/>
    </xf>
    <xf numFmtId="164" fontId="7" fillId="0" borderId="67" xfId="56" applyNumberFormat="1" applyFont="1" applyFill="1" applyBorder="1" applyAlignment="1" applyProtection="1">
      <alignment horizontal="center" vertical="center"/>
      <protection/>
    </xf>
    <xf numFmtId="0" fontId="7" fillId="0" borderId="26" xfId="56" applyFont="1" applyFill="1" applyBorder="1" applyAlignment="1" applyProtection="1">
      <alignment horizontal="center" vertical="center" wrapText="1"/>
      <protection/>
    </xf>
    <xf numFmtId="0" fontId="7" fillId="0" borderId="29" xfId="56" applyFont="1" applyFill="1" applyBorder="1" applyAlignment="1" applyProtection="1">
      <alignment horizontal="center" vertical="center" wrapText="1"/>
      <protection/>
    </xf>
    <xf numFmtId="0" fontId="7" fillId="0" borderId="14" xfId="56" applyFont="1" applyFill="1" applyBorder="1" applyAlignment="1" applyProtection="1">
      <alignment horizontal="center" vertical="center" wrapText="1"/>
      <protection/>
    </xf>
    <xf numFmtId="0" fontId="7" fillId="0" borderId="33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 horizontal="center" wrapText="1"/>
      <protection/>
    </xf>
    <xf numFmtId="164" fontId="19" fillId="0" borderId="0" xfId="56" applyNumberFormat="1" applyFont="1" applyFill="1" applyBorder="1" applyAlignment="1" applyProtection="1">
      <alignment horizontal="left" vertical="center"/>
      <protection/>
    </xf>
    <xf numFmtId="0" fontId="24" fillId="0" borderId="19" xfId="56" applyFont="1" applyFill="1" applyBorder="1" applyAlignment="1" applyProtection="1">
      <alignment horizontal="left" vertical="center" wrapText="1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right"/>
    </xf>
    <xf numFmtId="0" fontId="45" fillId="0" borderId="32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center" vertical="center" wrapText="1"/>
      <protection/>
    </xf>
    <xf numFmtId="0" fontId="45" fillId="0" borderId="25" xfId="0" applyFont="1" applyFill="1" applyBorder="1" applyAlignment="1" applyProtection="1">
      <alignment horizontal="center" vertical="center" wrapText="1"/>
      <protection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70" xfId="0" applyFont="1" applyFill="1" applyBorder="1" applyAlignment="1" applyProtection="1">
      <alignment horizontal="center" vertical="center" wrapText="1"/>
      <protection/>
    </xf>
    <xf numFmtId="0" fontId="45" fillId="0" borderId="58" xfId="0" applyFont="1" applyFill="1" applyBorder="1" applyAlignment="1" applyProtection="1">
      <alignment horizontal="center" vertical="center" wrapText="1"/>
      <protection/>
    </xf>
    <xf numFmtId="164" fontId="5" fillId="0" borderId="20" xfId="0" applyNumberFormat="1" applyFont="1" applyFill="1" applyBorder="1" applyAlignment="1" applyProtection="1">
      <alignment horizontal="right" wrapText="1"/>
      <protection/>
    </xf>
    <xf numFmtId="164" fontId="14" fillId="0" borderId="0" xfId="0" applyNumberFormat="1" applyFont="1" applyFill="1" applyAlignment="1">
      <alignment horizontal="right" vertical="center" wrapText="1"/>
    </xf>
    <xf numFmtId="0" fontId="47" fillId="0" borderId="0" xfId="0" applyFont="1" applyAlignment="1" applyProtection="1">
      <alignment horizontal="right"/>
      <protection/>
    </xf>
    <xf numFmtId="0" fontId="7" fillId="0" borderId="48" xfId="0" applyFont="1" applyBorder="1" applyAlignment="1" applyProtection="1">
      <alignment horizontal="left" vertical="center" indent="2"/>
      <protection/>
    </xf>
    <xf numFmtId="0" fontId="7" fillId="0" borderId="65" xfId="0" applyFont="1" applyBorder="1" applyAlignment="1" applyProtection="1">
      <alignment horizontal="left" vertical="center" indent="2"/>
      <protection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45" xfId="0" applyNumberFormat="1" applyFill="1" applyBorder="1" applyAlignment="1" applyProtection="1">
      <alignment horizontal="left" vertical="center" wrapText="1"/>
      <protection locked="0"/>
    </xf>
    <xf numFmtId="164" fontId="0" fillId="0" borderId="92" xfId="0" applyNumberFormat="1" applyFill="1" applyBorder="1" applyAlignment="1" applyProtection="1">
      <alignment horizontal="left" vertical="center" wrapText="1"/>
      <protection locked="0"/>
    </xf>
    <xf numFmtId="164" fontId="0" fillId="0" borderId="68" xfId="0" applyNumberFormat="1" applyFill="1" applyBorder="1" applyAlignment="1" applyProtection="1">
      <alignment horizontal="left" vertical="center" wrapText="1"/>
      <protection locked="0"/>
    </xf>
    <xf numFmtId="164" fontId="0" fillId="0" borderId="80" xfId="0" applyNumberFormat="1" applyFill="1" applyBorder="1" applyAlignment="1" applyProtection="1">
      <alignment horizontal="left" vertical="center" wrapText="1"/>
      <protection locked="0"/>
    </xf>
    <xf numFmtId="164" fontId="7" fillId="0" borderId="24" xfId="0" applyNumberFormat="1" applyFont="1" applyFill="1" applyBorder="1" applyAlignment="1">
      <alignment horizontal="center" vertical="center" wrapText="1"/>
    </xf>
    <xf numFmtId="164" fontId="7" fillId="0" borderId="55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Fill="1" applyBorder="1" applyAlignment="1">
      <alignment horizontal="center" vertical="center" wrapText="1"/>
    </xf>
    <xf numFmtId="164" fontId="3" fillId="0" borderId="66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93" xfId="0" applyNumberFormat="1" applyFont="1" applyFill="1" applyBorder="1" applyAlignment="1">
      <alignment horizontal="center" vertical="center"/>
    </xf>
    <xf numFmtId="164" fontId="7" fillId="0" borderId="87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Fill="1" applyBorder="1" applyAlignment="1">
      <alignment horizontal="left" vertical="center" wrapText="1" indent="2"/>
    </xf>
    <xf numFmtId="164" fontId="3" fillId="0" borderId="66" xfId="0" applyNumberFormat="1" applyFont="1" applyFill="1" applyBorder="1" applyAlignment="1">
      <alignment horizontal="left" vertical="center" wrapText="1" indent="2"/>
    </xf>
    <xf numFmtId="164" fontId="5" fillId="0" borderId="2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6" fontId="16" fillId="0" borderId="19" xfId="0" applyNumberFormat="1" applyFont="1" applyFill="1" applyBorder="1" applyAlignment="1">
      <alignment horizontal="left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74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69" xfId="0" applyFont="1" applyFill="1" applyBorder="1" applyAlignment="1" applyProtection="1">
      <alignment horizontal="center" vertical="center" wrapText="1"/>
      <protection/>
    </xf>
    <xf numFmtId="0" fontId="7" fillId="0" borderId="88" xfId="0" applyFont="1" applyFill="1" applyBorder="1" applyAlignment="1" applyProtection="1">
      <alignment horizontal="center" vertical="center"/>
      <protection locked="0"/>
    </xf>
    <xf numFmtId="0" fontId="7" fillId="0" borderId="92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 quotePrefix="1">
      <alignment horizontal="center" vertical="center"/>
      <protection locked="0"/>
    </xf>
    <xf numFmtId="0" fontId="7" fillId="0" borderId="80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0" fontId="49" fillId="0" borderId="93" xfId="0" applyFont="1" applyBorder="1" applyAlignment="1">
      <alignment horizontal="left" vertical="top"/>
    </xf>
    <xf numFmtId="0" fontId="49" fillId="0" borderId="87" xfId="0" applyFont="1" applyBorder="1" applyAlignment="1">
      <alignment horizontal="left" vertical="top"/>
    </xf>
    <xf numFmtId="0" fontId="49" fillId="0" borderId="43" xfId="0" applyFont="1" applyBorder="1" applyAlignment="1">
      <alignment horizontal="left" vertical="top"/>
    </xf>
    <xf numFmtId="0" fontId="49" fillId="0" borderId="24" xfId="0" applyFont="1" applyBorder="1" applyAlignment="1">
      <alignment horizontal="left" vertical="top"/>
    </xf>
    <xf numFmtId="0" fontId="49" fillId="0" borderId="55" xfId="0" applyFont="1" applyBorder="1" applyAlignment="1">
      <alignment horizontal="left" vertical="top"/>
    </xf>
    <xf numFmtId="0" fontId="49" fillId="0" borderId="44" xfId="0" applyFont="1" applyBorder="1" applyAlignment="1">
      <alignment horizontal="left" vertical="top"/>
    </xf>
    <xf numFmtId="0" fontId="49" fillId="0" borderId="24" xfId="0" applyFont="1" applyBorder="1" applyAlignment="1">
      <alignment horizontal="left" vertical="top" wrapText="1"/>
    </xf>
    <xf numFmtId="0" fontId="49" fillId="0" borderId="55" xfId="0" applyFont="1" applyBorder="1" applyAlignment="1">
      <alignment horizontal="left" vertical="top" wrapText="1"/>
    </xf>
    <xf numFmtId="0" fontId="49" fillId="0" borderId="44" xfId="0" applyFont="1" applyBorder="1" applyAlignment="1">
      <alignment horizontal="left" vertical="top" wrapText="1"/>
    </xf>
    <xf numFmtId="0" fontId="50" fillId="0" borderId="70" xfId="0" applyFont="1" applyBorder="1" applyAlignment="1">
      <alignment horizontal="center" wrapText="1"/>
    </xf>
    <xf numFmtId="0" fontId="50" fillId="0" borderId="59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color indexed="10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zoomScale="120" zoomScaleNormal="120" zoomScaleSheetLayoutView="100" workbookViewId="0" topLeftCell="A1">
      <selection activeCell="L84" sqref="L84"/>
    </sheetView>
  </sheetViews>
  <sheetFormatPr defaultColWidth="9.00390625" defaultRowHeight="12.75"/>
  <cols>
    <col min="1" max="1" width="7.875" style="48" customWidth="1"/>
    <col min="2" max="2" width="73.50390625" style="48" customWidth="1"/>
    <col min="3" max="5" width="16.625" style="48" customWidth="1"/>
    <col min="6" max="6" width="6.625" style="643" customWidth="1"/>
    <col min="7" max="16384" width="9.375" style="48" customWidth="1"/>
  </cols>
  <sheetData>
    <row r="1" spans="1:5" ht="15.75">
      <c r="A1" s="675" t="s">
        <v>396</v>
      </c>
      <c r="B1" s="675"/>
      <c r="C1" s="675"/>
      <c r="D1" s="675"/>
      <c r="E1" s="675"/>
    </row>
    <row r="2" spans="1:5" ht="15.75">
      <c r="A2" s="675" t="s">
        <v>570</v>
      </c>
      <c r="B2" s="675"/>
      <c r="C2" s="675"/>
      <c r="D2" s="675"/>
      <c r="E2" s="675"/>
    </row>
    <row r="3" spans="1:5" ht="15.75" customHeight="1">
      <c r="A3" s="674" t="s">
        <v>395</v>
      </c>
      <c r="B3" s="674"/>
      <c r="C3" s="674"/>
      <c r="D3" s="674"/>
      <c r="E3" s="674"/>
    </row>
    <row r="4" spans="1:5" ht="15.75" customHeight="1" thickBot="1">
      <c r="A4" s="685" t="s">
        <v>147</v>
      </c>
      <c r="B4" s="685"/>
      <c r="C4" s="261"/>
      <c r="D4" s="261"/>
      <c r="E4" s="262"/>
    </row>
    <row r="5" spans="1:6" ht="15.75" customHeight="1">
      <c r="A5" s="679" t="s">
        <v>66</v>
      </c>
      <c r="B5" s="681" t="s">
        <v>6</v>
      </c>
      <c r="C5" s="677" t="s">
        <v>299</v>
      </c>
      <c r="D5" s="677"/>
      <c r="E5" s="678"/>
      <c r="F5" s="644"/>
    </row>
    <row r="6" spans="1:6" ht="37.5" customHeight="1" thickBot="1">
      <c r="A6" s="680"/>
      <c r="B6" s="682"/>
      <c r="C6" s="49" t="s">
        <v>65</v>
      </c>
      <c r="D6" s="49" t="s">
        <v>139</v>
      </c>
      <c r="E6" s="50" t="s">
        <v>550</v>
      </c>
      <c r="F6" s="645" t="s">
        <v>559</v>
      </c>
    </row>
    <row r="7" spans="1:6" s="51" customFormat="1" ht="12" customHeight="1" thickBot="1">
      <c r="A7" s="263">
        <v>1</v>
      </c>
      <c r="B7" s="264">
        <v>2</v>
      </c>
      <c r="C7" s="264">
        <v>3</v>
      </c>
      <c r="D7" s="264">
        <v>4</v>
      </c>
      <c r="E7" s="265">
        <v>5</v>
      </c>
      <c r="F7" s="644"/>
    </row>
    <row r="8" spans="1:6" s="2" customFormat="1" ht="12" customHeight="1" thickBot="1">
      <c r="A8" s="46" t="s">
        <v>7</v>
      </c>
      <c r="B8" s="52" t="s">
        <v>170</v>
      </c>
      <c r="C8" s="204">
        <f>+C9+C16+C25</f>
        <v>490224</v>
      </c>
      <c r="D8" s="204">
        <f>+D9+D16+D25</f>
        <v>493894</v>
      </c>
      <c r="E8" s="205">
        <f>+E9+E16+E25</f>
        <v>416870</v>
      </c>
      <c r="F8" s="644">
        <f>E8/D8*100</f>
        <v>84.40475081697693</v>
      </c>
    </row>
    <row r="9" spans="1:6" s="2" customFormat="1" ht="12" customHeight="1" thickBot="1">
      <c r="A9" s="45" t="s">
        <v>8</v>
      </c>
      <c r="B9" s="17" t="s">
        <v>171</v>
      </c>
      <c r="C9" s="206">
        <f>SUM(C10:C15)</f>
        <v>448819</v>
      </c>
      <c r="D9" s="206">
        <f>SUM(D10:D15)</f>
        <v>450912</v>
      </c>
      <c r="E9" s="207">
        <f>SUM(E10:E15)</f>
        <v>385941</v>
      </c>
      <c r="F9" s="644">
        <f aca="true" t="shared" si="0" ref="F9:F58">E9/D9*100</f>
        <v>85.59120183095594</v>
      </c>
    </row>
    <row r="10" spans="1:6" s="2" customFormat="1" ht="12" customHeight="1">
      <c r="A10" s="40" t="s">
        <v>99</v>
      </c>
      <c r="B10" s="9" t="s">
        <v>46</v>
      </c>
      <c r="C10" s="208">
        <v>256144</v>
      </c>
      <c r="D10" s="208">
        <v>258070</v>
      </c>
      <c r="E10" s="209">
        <v>246490</v>
      </c>
      <c r="F10" s="644">
        <f t="shared" si="0"/>
        <v>95.51284535203627</v>
      </c>
    </row>
    <row r="11" spans="1:6" s="2" customFormat="1" ht="12" customHeight="1">
      <c r="A11" s="40" t="s">
        <v>100</v>
      </c>
      <c r="B11" s="9" t="s">
        <v>68</v>
      </c>
      <c r="C11" s="208"/>
      <c r="D11" s="208"/>
      <c r="E11" s="209"/>
      <c r="F11" s="644"/>
    </row>
    <row r="12" spans="1:6" s="2" customFormat="1" ht="12" customHeight="1">
      <c r="A12" s="40" t="s">
        <v>101</v>
      </c>
      <c r="B12" s="9" t="s">
        <v>47</v>
      </c>
      <c r="C12" s="208">
        <v>185675</v>
      </c>
      <c r="D12" s="208">
        <v>185675</v>
      </c>
      <c r="E12" s="209">
        <v>136097</v>
      </c>
      <c r="F12" s="644">
        <f t="shared" si="0"/>
        <v>73.29850545307661</v>
      </c>
    </row>
    <row r="13" spans="1:6" s="2" customFormat="1" ht="12" customHeight="1">
      <c r="A13" s="40" t="s">
        <v>102</v>
      </c>
      <c r="B13" s="9" t="s">
        <v>172</v>
      </c>
      <c r="C13" s="208">
        <v>4000</v>
      </c>
      <c r="D13" s="208">
        <v>4000</v>
      </c>
      <c r="E13" s="209">
        <v>668</v>
      </c>
      <c r="F13" s="644">
        <f t="shared" si="0"/>
        <v>16.7</v>
      </c>
    </row>
    <row r="14" spans="1:6" s="2" customFormat="1" ht="12" customHeight="1">
      <c r="A14" s="40" t="s">
        <v>103</v>
      </c>
      <c r="B14" s="9" t="s">
        <v>173</v>
      </c>
      <c r="C14" s="208">
        <v>3000</v>
      </c>
      <c r="D14" s="208">
        <v>3000</v>
      </c>
      <c r="E14" s="209">
        <v>2351</v>
      </c>
      <c r="F14" s="644">
        <f t="shared" si="0"/>
        <v>78.36666666666666</v>
      </c>
    </row>
    <row r="15" spans="1:6" s="2" customFormat="1" ht="12" customHeight="1" thickBot="1">
      <c r="A15" s="40" t="s">
        <v>115</v>
      </c>
      <c r="B15" s="9" t="s">
        <v>556</v>
      </c>
      <c r="C15" s="208"/>
      <c r="D15" s="208">
        <v>167</v>
      </c>
      <c r="E15" s="209">
        <v>335</v>
      </c>
      <c r="F15" s="644">
        <f t="shared" si="0"/>
        <v>200.5988023952096</v>
      </c>
    </row>
    <row r="16" spans="1:6" s="2" customFormat="1" ht="12" customHeight="1" thickBot="1">
      <c r="A16" s="45" t="s">
        <v>9</v>
      </c>
      <c r="B16" s="17" t="s">
        <v>175</v>
      </c>
      <c r="C16" s="206">
        <f>SUM(C17:C24)</f>
        <v>41405</v>
      </c>
      <c r="D16" s="206">
        <f>SUM(D17:D24)</f>
        <v>42982</v>
      </c>
      <c r="E16" s="207">
        <f>SUM(E17:E24)</f>
        <v>30929</v>
      </c>
      <c r="F16" s="644">
        <f t="shared" si="0"/>
        <v>71.95802894234797</v>
      </c>
    </row>
    <row r="17" spans="1:6" s="2" customFormat="1" ht="12" customHeight="1">
      <c r="A17" s="39" t="s">
        <v>71</v>
      </c>
      <c r="B17" s="13" t="s">
        <v>176</v>
      </c>
      <c r="C17" s="210"/>
      <c r="D17" s="210"/>
      <c r="E17" s="211">
        <v>5</v>
      </c>
      <c r="F17" s="644"/>
    </row>
    <row r="18" spans="1:6" s="2" customFormat="1" ht="12" customHeight="1">
      <c r="A18" s="40" t="s">
        <v>72</v>
      </c>
      <c r="B18" s="9" t="s">
        <v>177</v>
      </c>
      <c r="C18" s="208">
        <v>8314</v>
      </c>
      <c r="D18" s="208">
        <v>8014</v>
      </c>
      <c r="E18" s="209">
        <v>7635</v>
      </c>
      <c r="F18" s="644">
        <f t="shared" si="0"/>
        <v>95.27077614175194</v>
      </c>
    </row>
    <row r="19" spans="1:6" s="2" customFormat="1" ht="12" customHeight="1">
      <c r="A19" s="40" t="s">
        <v>73</v>
      </c>
      <c r="B19" s="9" t="s">
        <v>178</v>
      </c>
      <c r="C19" s="208">
        <v>4412</v>
      </c>
      <c r="D19" s="208">
        <v>4366</v>
      </c>
      <c r="E19" s="209">
        <v>2467</v>
      </c>
      <c r="F19" s="644">
        <f t="shared" si="0"/>
        <v>56.50480989464041</v>
      </c>
    </row>
    <row r="20" spans="1:6" s="2" customFormat="1" ht="12" customHeight="1">
      <c r="A20" s="40" t="s">
        <v>74</v>
      </c>
      <c r="B20" s="9" t="s">
        <v>179</v>
      </c>
      <c r="C20" s="208">
        <v>13866</v>
      </c>
      <c r="D20" s="208">
        <v>13866</v>
      </c>
      <c r="E20" s="209">
        <v>9209</v>
      </c>
      <c r="F20" s="644">
        <f t="shared" si="0"/>
        <v>66.41425068512909</v>
      </c>
    </row>
    <row r="21" spans="1:6" s="2" customFormat="1" ht="12" customHeight="1">
      <c r="A21" s="41" t="s">
        <v>180</v>
      </c>
      <c r="B21" s="8" t="s">
        <v>181</v>
      </c>
      <c r="C21" s="212">
        <v>7842</v>
      </c>
      <c r="D21" s="212">
        <v>7842</v>
      </c>
      <c r="E21" s="213">
        <v>4272</v>
      </c>
      <c r="F21" s="644">
        <f t="shared" si="0"/>
        <v>54.47589900535578</v>
      </c>
    </row>
    <row r="22" spans="1:6" s="2" customFormat="1" ht="12" customHeight="1">
      <c r="A22" s="40" t="s">
        <v>182</v>
      </c>
      <c r="B22" s="9" t="s">
        <v>183</v>
      </c>
      <c r="C22" s="208">
        <v>6471</v>
      </c>
      <c r="D22" s="208">
        <v>6518</v>
      </c>
      <c r="E22" s="209">
        <v>4960</v>
      </c>
      <c r="F22" s="644">
        <f t="shared" si="0"/>
        <v>76.09696225836146</v>
      </c>
    </row>
    <row r="23" spans="1:6" s="2" customFormat="1" ht="12" customHeight="1">
      <c r="A23" s="40" t="s">
        <v>184</v>
      </c>
      <c r="B23" s="9" t="s">
        <v>185</v>
      </c>
      <c r="C23" s="208">
        <v>500</v>
      </c>
      <c r="D23" s="208">
        <v>2300</v>
      </c>
      <c r="E23" s="209">
        <v>2254</v>
      </c>
      <c r="F23" s="644">
        <f t="shared" si="0"/>
        <v>98</v>
      </c>
    </row>
    <row r="24" spans="1:6" s="2" customFormat="1" ht="12" customHeight="1" thickBot="1">
      <c r="A24" s="47" t="s">
        <v>186</v>
      </c>
      <c r="B24" s="10" t="s">
        <v>557</v>
      </c>
      <c r="C24" s="214"/>
      <c r="D24" s="214">
        <v>76</v>
      </c>
      <c r="E24" s="215">
        <v>127</v>
      </c>
      <c r="F24" s="644">
        <f t="shared" si="0"/>
        <v>167.10526315789474</v>
      </c>
    </row>
    <row r="25" spans="1:6" s="2" customFormat="1" ht="12" customHeight="1" thickBot="1">
      <c r="A25" s="45" t="s">
        <v>187</v>
      </c>
      <c r="B25" s="17" t="s">
        <v>188</v>
      </c>
      <c r="C25" s="216"/>
      <c r="D25" s="216"/>
      <c r="E25" s="217"/>
      <c r="F25" s="644"/>
    </row>
    <row r="26" spans="1:6" s="2" customFormat="1" ht="12" customHeight="1" thickBot="1">
      <c r="A26" s="45" t="s">
        <v>11</v>
      </c>
      <c r="B26" s="17" t="s">
        <v>189</v>
      </c>
      <c r="C26" s="206">
        <f>SUM(C27:C34)</f>
        <v>434186</v>
      </c>
      <c r="D26" s="206">
        <f>SUM(D27:D34)</f>
        <v>769491</v>
      </c>
      <c r="E26" s="207">
        <f>SUM(E27:E34)</f>
        <v>672648</v>
      </c>
      <c r="F26" s="644">
        <f t="shared" si="0"/>
        <v>87.41466761794486</v>
      </c>
    </row>
    <row r="27" spans="1:6" s="2" customFormat="1" ht="12" customHeight="1">
      <c r="A27" s="43" t="s">
        <v>77</v>
      </c>
      <c r="B27" s="11" t="s">
        <v>190</v>
      </c>
      <c r="C27" s="218">
        <v>276635</v>
      </c>
      <c r="D27" s="218">
        <v>276945</v>
      </c>
      <c r="E27" s="219">
        <v>209413</v>
      </c>
      <c r="F27" s="644">
        <f t="shared" si="0"/>
        <v>75.61537489393201</v>
      </c>
    </row>
    <row r="28" spans="1:6" s="2" customFormat="1" ht="12" customHeight="1">
      <c r="A28" s="40" t="s">
        <v>78</v>
      </c>
      <c r="B28" s="9" t="s">
        <v>191</v>
      </c>
      <c r="C28" s="208">
        <v>157551</v>
      </c>
      <c r="D28" s="208">
        <v>157551</v>
      </c>
      <c r="E28" s="209">
        <v>116273</v>
      </c>
      <c r="F28" s="644">
        <f t="shared" si="0"/>
        <v>73.80022976686914</v>
      </c>
    </row>
    <row r="29" spans="1:6" s="2" customFormat="1" ht="12" customHeight="1">
      <c r="A29" s="40" t="s">
        <v>79</v>
      </c>
      <c r="B29" s="9" t="s">
        <v>192</v>
      </c>
      <c r="C29" s="208"/>
      <c r="D29" s="208">
        <v>322830</v>
      </c>
      <c r="E29" s="209">
        <v>322830</v>
      </c>
      <c r="F29" s="644">
        <f t="shared" si="0"/>
        <v>100</v>
      </c>
    </row>
    <row r="30" spans="1:6" s="2" customFormat="1" ht="12" customHeight="1">
      <c r="A30" s="44" t="s">
        <v>193</v>
      </c>
      <c r="B30" s="9" t="s">
        <v>82</v>
      </c>
      <c r="C30" s="220"/>
      <c r="D30" s="220"/>
      <c r="E30" s="221"/>
      <c r="F30" s="644"/>
    </row>
    <row r="31" spans="1:6" s="2" customFormat="1" ht="12" customHeight="1">
      <c r="A31" s="44" t="s">
        <v>194</v>
      </c>
      <c r="B31" s="9" t="s">
        <v>195</v>
      </c>
      <c r="C31" s="220"/>
      <c r="D31" s="220"/>
      <c r="E31" s="221"/>
      <c r="F31" s="644"/>
    </row>
    <row r="32" spans="1:6" s="2" customFormat="1" ht="12" customHeight="1">
      <c r="A32" s="40" t="s">
        <v>196</v>
      </c>
      <c r="B32" s="9" t="s">
        <v>197</v>
      </c>
      <c r="C32" s="208"/>
      <c r="D32" s="208"/>
      <c r="E32" s="209"/>
      <c r="F32" s="644"/>
    </row>
    <row r="33" spans="1:6" s="2" customFormat="1" ht="12" customHeight="1">
      <c r="A33" s="40" t="s">
        <v>198</v>
      </c>
      <c r="B33" s="9" t="s">
        <v>199</v>
      </c>
      <c r="C33" s="208"/>
      <c r="D33" s="208"/>
      <c r="E33" s="222"/>
      <c r="F33" s="644"/>
    </row>
    <row r="34" spans="1:6" s="2" customFormat="1" ht="12" customHeight="1" thickBot="1">
      <c r="A34" s="40" t="s">
        <v>200</v>
      </c>
      <c r="B34" s="9" t="s">
        <v>201</v>
      </c>
      <c r="C34" s="208"/>
      <c r="D34" s="208">
        <v>12165</v>
      </c>
      <c r="E34" s="222">
        <v>24132</v>
      </c>
      <c r="F34" s="644">
        <f t="shared" si="0"/>
        <v>198.37237977805177</v>
      </c>
    </row>
    <row r="35" spans="1:6" s="2" customFormat="1" ht="12" customHeight="1" thickBot="1">
      <c r="A35" s="45" t="s">
        <v>12</v>
      </c>
      <c r="B35" s="17" t="s">
        <v>202</v>
      </c>
      <c r="C35" s="206">
        <f>+C36+C42</f>
        <v>24752</v>
      </c>
      <c r="D35" s="206">
        <f>+D36+D42</f>
        <v>60456</v>
      </c>
      <c r="E35" s="207">
        <f>+E36+E42</f>
        <v>34875</v>
      </c>
      <c r="F35" s="644">
        <f t="shared" si="0"/>
        <v>57.68658197697499</v>
      </c>
    </row>
    <row r="36" spans="1:6" s="2" customFormat="1" ht="12" customHeight="1">
      <c r="A36" s="43" t="s">
        <v>80</v>
      </c>
      <c r="B36" s="20" t="s">
        <v>203</v>
      </c>
      <c r="C36" s="223">
        <f>SUM(C37:C41)</f>
        <v>24752</v>
      </c>
      <c r="D36" s="223">
        <f>SUM(D37:D41)</f>
        <v>60431</v>
      </c>
      <c r="E36" s="224">
        <f>SUM(E37:E41)</f>
        <v>34850</v>
      </c>
      <c r="F36" s="644">
        <f t="shared" si="0"/>
        <v>57.66907712928795</v>
      </c>
    </row>
    <row r="37" spans="1:6" s="2" customFormat="1" ht="12" customHeight="1">
      <c r="A37" s="40" t="s">
        <v>83</v>
      </c>
      <c r="B37" s="18" t="s">
        <v>204</v>
      </c>
      <c r="C37" s="208">
        <v>10334</v>
      </c>
      <c r="D37" s="208">
        <v>10334</v>
      </c>
      <c r="E37" s="222">
        <v>7773</v>
      </c>
      <c r="F37" s="644">
        <f t="shared" si="0"/>
        <v>75.21772788852333</v>
      </c>
    </row>
    <row r="38" spans="1:6" s="2" customFormat="1" ht="12" customHeight="1">
      <c r="A38" s="40" t="s">
        <v>84</v>
      </c>
      <c r="B38" s="18" t="s">
        <v>205</v>
      </c>
      <c r="C38" s="208"/>
      <c r="D38" s="208"/>
      <c r="E38" s="222"/>
      <c r="F38" s="644"/>
    </row>
    <row r="39" spans="1:6" s="2" customFormat="1" ht="12" customHeight="1">
      <c r="A39" s="40" t="s">
        <v>85</v>
      </c>
      <c r="B39" s="18" t="s">
        <v>206</v>
      </c>
      <c r="C39" s="208">
        <v>3800</v>
      </c>
      <c r="D39" s="208">
        <v>4275</v>
      </c>
      <c r="E39" s="222">
        <v>2140</v>
      </c>
      <c r="F39" s="644">
        <f t="shared" si="0"/>
        <v>50.058479532163744</v>
      </c>
    </row>
    <row r="40" spans="1:6" s="2" customFormat="1" ht="12" customHeight="1">
      <c r="A40" s="40" t="s">
        <v>86</v>
      </c>
      <c r="B40" s="18" t="s">
        <v>49</v>
      </c>
      <c r="C40" s="208">
        <v>1500</v>
      </c>
      <c r="D40" s="208">
        <v>1500</v>
      </c>
      <c r="E40" s="222">
        <v>1392</v>
      </c>
      <c r="F40" s="644">
        <f t="shared" si="0"/>
        <v>92.80000000000001</v>
      </c>
    </row>
    <row r="41" spans="1:6" s="2" customFormat="1" ht="12" customHeight="1">
      <c r="A41" s="40" t="s">
        <v>207</v>
      </c>
      <c r="B41" s="18" t="s">
        <v>208</v>
      </c>
      <c r="C41" s="208">
        <v>9118</v>
      </c>
      <c r="D41" s="208">
        <v>44322</v>
      </c>
      <c r="E41" s="222">
        <v>23545</v>
      </c>
      <c r="F41" s="644">
        <f t="shared" si="0"/>
        <v>53.1226027706331</v>
      </c>
    </row>
    <row r="42" spans="1:6" s="2" customFormat="1" ht="12" customHeight="1">
      <c r="A42" s="40" t="s">
        <v>81</v>
      </c>
      <c r="B42" s="20" t="s">
        <v>209</v>
      </c>
      <c r="C42" s="225">
        <f>SUM(C43:C47)</f>
        <v>0</v>
      </c>
      <c r="D42" s="225">
        <f>SUM(D43:D47)</f>
        <v>25</v>
      </c>
      <c r="E42" s="226">
        <f>SUM(E43:E47)</f>
        <v>25</v>
      </c>
      <c r="F42" s="644">
        <f t="shared" si="0"/>
        <v>100</v>
      </c>
    </row>
    <row r="43" spans="1:6" s="2" customFormat="1" ht="12" customHeight="1">
      <c r="A43" s="40" t="s">
        <v>89</v>
      </c>
      <c r="B43" s="18" t="s">
        <v>204</v>
      </c>
      <c r="C43" s="208"/>
      <c r="D43" s="208"/>
      <c r="E43" s="222"/>
      <c r="F43" s="644"/>
    </row>
    <row r="44" spans="1:6" s="2" customFormat="1" ht="12" customHeight="1">
      <c r="A44" s="40" t="s">
        <v>90</v>
      </c>
      <c r="B44" s="18" t="s">
        <v>205</v>
      </c>
      <c r="C44" s="208"/>
      <c r="D44" s="208"/>
      <c r="E44" s="222"/>
      <c r="F44" s="644"/>
    </row>
    <row r="45" spans="1:6" s="2" customFormat="1" ht="12" customHeight="1">
      <c r="A45" s="40" t="s">
        <v>91</v>
      </c>
      <c r="B45" s="18" t="s">
        <v>206</v>
      </c>
      <c r="C45" s="208"/>
      <c r="D45" s="208"/>
      <c r="E45" s="222"/>
      <c r="F45" s="644"/>
    </row>
    <row r="46" spans="1:6" s="2" customFormat="1" ht="12" customHeight="1">
      <c r="A46" s="40" t="s">
        <v>92</v>
      </c>
      <c r="B46" s="18" t="s">
        <v>49</v>
      </c>
      <c r="C46" s="208"/>
      <c r="D46" s="208"/>
      <c r="E46" s="222"/>
      <c r="F46" s="644"/>
    </row>
    <row r="47" spans="1:6" s="2" customFormat="1" ht="12" customHeight="1" thickBot="1">
      <c r="A47" s="44" t="s">
        <v>210</v>
      </c>
      <c r="B47" s="19" t="s">
        <v>211</v>
      </c>
      <c r="C47" s="220"/>
      <c r="D47" s="220">
        <v>25</v>
      </c>
      <c r="E47" s="227">
        <v>25</v>
      </c>
      <c r="F47" s="644">
        <f t="shared" si="0"/>
        <v>100</v>
      </c>
    </row>
    <row r="48" spans="1:6" s="2" customFormat="1" ht="12" customHeight="1" thickBot="1">
      <c r="A48" s="45" t="s">
        <v>212</v>
      </c>
      <c r="B48" s="17" t="s">
        <v>213</v>
      </c>
      <c r="C48" s="206">
        <f>SUM(C49:C51)</f>
        <v>0</v>
      </c>
      <c r="D48" s="206">
        <f>SUM(D49:D51)</f>
        <v>0</v>
      </c>
      <c r="E48" s="207">
        <f>SUM(E49:E51)</f>
        <v>0</v>
      </c>
      <c r="F48" s="644"/>
    </row>
    <row r="49" spans="1:6" s="2" customFormat="1" ht="12" customHeight="1">
      <c r="A49" s="43" t="s">
        <v>87</v>
      </c>
      <c r="B49" s="11" t="s">
        <v>214</v>
      </c>
      <c r="C49" s="218"/>
      <c r="D49" s="218"/>
      <c r="E49" s="219"/>
      <c r="F49" s="644"/>
    </row>
    <row r="50" spans="1:6" s="2" customFormat="1" ht="12" customHeight="1">
      <c r="A50" s="41" t="s">
        <v>88</v>
      </c>
      <c r="B50" s="9" t="s">
        <v>215</v>
      </c>
      <c r="C50" s="208"/>
      <c r="D50" s="208"/>
      <c r="E50" s="213"/>
      <c r="F50" s="644"/>
    </row>
    <row r="51" spans="1:6" s="2" customFormat="1" ht="12" customHeight="1" thickBot="1">
      <c r="A51" s="44" t="s">
        <v>216</v>
      </c>
      <c r="B51" s="184" t="s">
        <v>162</v>
      </c>
      <c r="C51" s="228"/>
      <c r="D51" s="228"/>
      <c r="E51" s="221"/>
      <c r="F51" s="644"/>
    </row>
    <row r="52" spans="1:6" s="2" customFormat="1" ht="12" customHeight="1" thickBot="1">
      <c r="A52" s="45" t="s">
        <v>14</v>
      </c>
      <c r="B52" s="17" t="s">
        <v>217</v>
      </c>
      <c r="C52" s="206">
        <f>+C53+C54</f>
        <v>0</v>
      </c>
      <c r="D52" s="206">
        <f>+D53+D54</f>
        <v>1007</v>
      </c>
      <c r="E52" s="207">
        <f>+E53+E54</f>
        <v>1007</v>
      </c>
      <c r="F52" s="644">
        <f t="shared" si="0"/>
        <v>100</v>
      </c>
    </row>
    <row r="53" spans="1:6" s="2" customFormat="1" ht="12" customHeight="1">
      <c r="A53" s="43" t="s">
        <v>218</v>
      </c>
      <c r="B53" s="9" t="s">
        <v>107</v>
      </c>
      <c r="C53" s="218"/>
      <c r="D53" s="218">
        <v>1007</v>
      </c>
      <c r="E53" s="229">
        <v>1007</v>
      </c>
      <c r="F53" s="644">
        <f t="shared" si="0"/>
        <v>100</v>
      </c>
    </row>
    <row r="54" spans="1:6" s="2" customFormat="1" ht="12" customHeight="1" thickBot="1">
      <c r="A54" s="41" t="s">
        <v>219</v>
      </c>
      <c r="B54" s="9" t="s">
        <v>108</v>
      </c>
      <c r="C54" s="212"/>
      <c r="D54" s="212"/>
      <c r="E54" s="230"/>
      <c r="F54" s="644"/>
    </row>
    <row r="55" spans="1:7" s="2" customFormat="1" ht="17.25" customHeight="1" thickBot="1">
      <c r="A55" s="45" t="s">
        <v>220</v>
      </c>
      <c r="B55" s="17" t="s">
        <v>560</v>
      </c>
      <c r="C55" s="231"/>
      <c r="D55" s="231">
        <v>281</v>
      </c>
      <c r="E55" s="232">
        <v>281</v>
      </c>
      <c r="F55" s="644">
        <f t="shared" si="0"/>
        <v>100</v>
      </c>
      <c r="G55" s="54"/>
    </row>
    <row r="56" spans="1:6" s="2" customFormat="1" ht="12" customHeight="1" thickBot="1">
      <c r="A56" s="45" t="s">
        <v>16</v>
      </c>
      <c r="B56" s="55" t="s">
        <v>221</v>
      </c>
      <c r="C56" s="233">
        <f>+C8+C26+C35+C48+C52+C55</f>
        <v>949162</v>
      </c>
      <c r="D56" s="233">
        <f>+D8+D26+D35+D48+D52+D55</f>
        <v>1325129</v>
      </c>
      <c r="E56" s="234">
        <f>+E8+E26+E35+E48+E52+E55</f>
        <v>1125681</v>
      </c>
      <c r="F56" s="644">
        <f t="shared" si="0"/>
        <v>84.9487861181817</v>
      </c>
    </row>
    <row r="57" spans="1:6" s="2" customFormat="1" ht="12" customHeight="1" thickBot="1">
      <c r="A57" s="135" t="s">
        <v>17</v>
      </c>
      <c r="B57" s="76" t="s">
        <v>222</v>
      </c>
      <c r="C57" s="235">
        <f>SUM(C58:C59)</f>
        <v>69926</v>
      </c>
      <c r="D57" s="235">
        <f>SUM(D58:D59)</f>
        <v>69926</v>
      </c>
      <c r="E57" s="236">
        <f>SUM(E58:E59)</f>
        <v>3331</v>
      </c>
      <c r="F57" s="644">
        <f t="shared" si="0"/>
        <v>4.7636072419414806</v>
      </c>
    </row>
    <row r="58" spans="1:6" s="2" customFormat="1" ht="12" customHeight="1">
      <c r="A58" s="237" t="s">
        <v>148</v>
      </c>
      <c r="B58" s="238" t="s">
        <v>223</v>
      </c>
      <c r="C58" s="239">
        <v>69926</v>
      </c>
      <c r="D58" s="239">
        <v>69926</v>
      </c>
      <c r="E58" s="240">
        <v>3331</v>
      </c>
      <c r="F58" s="644">
        <f t="shared" si="0"/>
        <v>4.7636072419414806</v>
      </c>
    </row>
    <row r="59" spans="1:6" s="2" customFormat="1" ht="12" customHeight="1" thickBot="1">
      <c r="A59" s="241" t="s">
        <v>149</v>
      </c>
      <c r="B59" s="242" t="s">
        <v>224</v>
      </c>
      <c r="C59" s="243"/>
      <c r="D59" s="243"/>
      <c r="E59" s="244"/>
      <c r="F59" s="644"/>
    </row>
    <row r="60" spans="1:6" s="2" customFormat="1" ht="12" customHeight="1" thickBot="1">
      <c r="A60" s="135" t="s">
        <v>18</v>
      </c>
      <c r="B60" s="76" t="s">
        <v>225</v>
      </c>
      <c r="C60" s="233">
        <f>SUM(C61,C68)</f>
        <v>0</v>
      </c>
      <c r="D60" s="233">
        <f>SUM(D61,D68)</f>
        <v>0</v>
      </c>
      <c r="E60" s="234">
        <f>SUM(E61,E68)</f>
        <v>0</v>
      </c>
      <c r="F60" s="644"/>
    </row>
    <row r="61" spans="1:6" s="2" customFormat="1" ht="12" customHeight="1">
      <c r="A61" s="39" t="s">
        <v>226</v>
      </c>
      <c r="B61" s="20" t="s">
        <v>227</v>
      </c>
      <c r="C61" s="245">
        <f>SUM(C62:C67)</f>
        <v>0</v>
      </c>
      <c r="D61" s="245">
        <f>SUM(D62:D67)</f>
        <v>0</v>
      </c>
      <c r="E61" s="246">
        <f>SUM(E62:E67)</f>
        <v>0</v>
      </c>
      <c r="F61" s="644"/>
    </row>
    <row r="62" spans="1:6" s="2" customFormat="1" ht="12" customHeight="1">
      <c r="A62" s="43" t="s">
        <v>228</v>
      </c>
      <c r="B62" s="159" t="s">
        <v>229</v>
      </c>
      <c r="C62" s="208"/>
      <c r="D62" s="208"/>
      <c r="E62" s="222"/>
      <c r="F62" s="644"/>
    </row>
    <row r="63" spans="1:6" s="2" customFormat="1" ht="12" customHeight="1">
      <c r="A63" s="43" t="s">
        <v>230</v>
      </c>
      <c r="B63" s="159" t="s">
        <v>231</v>
      </c>
      <c r="C63" s="218"/>
      <c r="D63" s="218"/>
      <c r="E63" s="222"/>
      <c r="F63" s="644"/>
    </row>
    <row r="64" spans="1:6" s="2" customFormat="1" ht="12" customHeight="1">
      <c r="A64" s="43" t="s">
        <v>232</v>
      </c>
      <c r="B64" s="159" t="s">
        <v>233</v>
      </c>
      <c r="C64" s="208"/>
      <c r="D64" s="208"/>
      <c r="E64" s="230"/>
      <c r="F64" s="644"/>
    </row>
    <row r="65" spans="1:6" s="2" customFormat="1" ht="12" customHeight="1">
      <c r="A65" s="43" t="s">
        <v>234</v>
      </c>
      <c r="B65" s="159" t="s">
        <v>235</v>
      </c>
      <c r="C65" s="208"/>
      <c r="D65" s="208"/>
      <c r="E65" s="227"/>
      <c r="F65" s="644"/>
    </row>
    <row r="66" spans="1:6" s="2" customFormat="1" ht="12" customHeight="1">
      <c r="A66" s="43" t="s">
        <v>236</v>
      </c>
      <c r="B66" s="159" t="s">
        <v>237</v>
      </c>
      <c r="C66" s="208"/>
      <c r="D66" s="208"/>
      <c r="E66" s="227"/>
      <c r="F66" s="644"/>
    </row>
    <row r="67" spans="1:6" s="2" customFormat="1" ht="12" customHeight="1">
      <c r="A67" s="43" t="s">
        <v>238</v>
      </c>
      <c r="B67" s="159" t="s">
        <v>239</v>
      </c>
      <c r="C67" s="208"/>
      <c r="D67" s="208"/>
      <c r="E67" s="227"/>
      <c r="F67" s="644"/>
    </row>
    <row r="68" spans="1:6" s="2" customFormat="1" ht="12" customHeight="1">
      <c r="A68" s="43" t="s">
        <v>240</v>
      </c>
      <c r="B68" s="20" t="s">
        <v>241</v>
      </c>
      <c r="C68" s="247">
        <f>SUM(C69:C75)</f>
        <v>0</v>
      </c>
      <c r="D68" s="247">
        <f>SUM(D69:D75)</f>
        <v>0</v>
      </c>
      <c r="E68" s="248">
        <f>SUM(E69:E75)</f>
        <v>0</v>
      </c>
      <c r="F68" s="644"/>
    </row>
    <row r="69" spans="1:6" s="2" customFormat="1" ht="12" customHeight="1">
      <c r="A69" s="43" t="s">
        <v>242</v>
      </c>
      <c r="B69" s="159" t="s">
        <v>229</v>
      </c>
      <c r="C69" s="208"/>
      <c r="D69" s="208"/>
      <c r="E69" s="222"/>
      <c r="F69" s="644"/>
    </row>
    <row r="70" spans="1:6" s="2" customFormat="1" ht="12" customHeight="1">
      <c r="A70" s="43" t="s">
        <v>243</v>
      </c>
      <c r="B70" s="159" t="s">
        <v>157</v>
      </c>
      <c r="C70" s="208"/>
      <c r="D70" s="208"/>
      <c r="E70" s="222"/>
      <c r="F70" s="644"/>
    </row>
    <row r="71" spans="1:6" s="2" customFormat="1" ht="12" customHeight="1">
      <c r="A71" s="43" t="s">
        <v>244</v>
      </c>
      <c r="B71" s="159" t="s">
        <v>159</v>
      </c>
      <c r="C71" s="208"/>
      <c r="D71" s="208"/>
      <c r="E71" s="230"/>
      <c r="F71" s="644"/>
    </row>
    <row r="72" spans="1:6" s="2" customFormat="1" ht="12" customHeight="1">
      <c r="A72" s="43" t="s">
        <v>245</v>
      </c>
      <c r="B72" s="159" t="s">
        <v>233</v>
      </c>
      <c r="C72" s="208"/>
      <c r="D72" s="208"/>
      <c r="E72" s="222"/>
      <c r="F72" s="644"/>
    </row>
    <row r="73" spans="1:6" s="2" customFormat="1" ht="12" customHeight="1">
      <c r="A73" s="41" t="s">
        <v>246</v>
      </c>
      <c r="B73" s="19" t="s">
        <v>247</v>
      </c>
      <c r="C73" s="212"/>
      <c r="D73" s="212"/>
      <c r="E73" s="213"/>
      <c r="F73" s="644"/>
    </row>
    <row r="74" spans="1:6" s="2" customFormat="1" ht="12" customHeight="1">
      <c r="A74" s="40" t="s">
        <v>248</v>
      </c>
      <c r="B74" s="19" t="s">
        <v>237</v>
      </c>
      <c r="C74" s="220"/>
      <c r="D74" s="220"/>
      <c r="E74" s="209"/>
      <c r="F74" s="644"/>
    </row>
    <row r="75" spans="1:6" s="2" customFormat="1" ht="12" customHeight="1" thickBot="1">
      <c r="A75" s="42" t="s">
        <v>249</v>
      </c>
      <c r="B75" s="160" t="s">
        <v>250</v>
      </c>
      <c r="C75" s="249"/>
      <c r="D75" s="249"/>
      <c r="E75" s="250"/>
      <c r="F75" s="644"/>
    </row>
    <row r="76" spans="1:6" s="2" customFormat="1" ht="12" customHeight="1" thickBot="1">
      <c r="A76" s="45" t="s">
        <v>300</v>
      </c>
      <c r="B76" s="76" t="s">
        <v>302</v>
      </c>
      <c r="C76" s="413"/>
      <c r="D76" s="413"/>
      <c r="E76" s="414">
        <v>6653</v>
      </c>
      <c r="F76" s="644"/>
    </row>
    <row r="77" spans="1:6" s="2" customFormat="1" ht="15" customHeight="1" thickBot="1">
      <c r="A77" s="45" t="s">
        <v>301</v>
      </c>
      <c r="B77" s="161" t="s">
        <v>305</v>
      </c>
      <c r="C77" s="206">
        <f>+C56+C57+C60+C76</f>
        <v>1019088</v>
      </c>
      <c r="D77" s="206">
        <f>+D56+D57+D60+D76</f>
        <v>1395055</v>
      </c>
      <c r="E77" s="207">
        <f>+E56+E57+E60+E76</f>
        <v>1135665</v>
      </c>
      <c r="F77" s="644">
        <f>E77/D77*100</f>
        <v>81.40646784535377</v>
      </c>
    </row>
    <row r="78" spans="1:6" s="2" customFormat="1" ht="22.5" customHeight="1">
      <c r="A78" s="686"/>
      <c r="B78" s="686"/>
      <c r="C78" s="686"/>
      <c r="D78" s="686"/>
      <c r="E78" s="686"/>
      <c r="F78" s="643"/>
    </row>
    <row r="79" spans="1:6" s="2" customFormat="1" ht="12.75" customHeight="1">
      <c r="A79" s="6"/>
      <c r="B79" s="7"/>
      <c r="C79" s="7"/>
      <c r="D79" s="7"/>
      <c r="E79" s="1"/>
      <c r="F79" s="643"/>
    </row>
    <row r="80" spans="1:5" ht="16.5" customHeight="1">
      <c r="A80" s="687" t="s">
        <v>34</v>
      </c>
      <c r="B80" s="687"/>
      <c r="C80" s="687"/>
      <c r="D80" s="687"/>
      <c r="E80" s="687"/>
    </row>
    <row r="81" spans="1:5" ht="16.5" customHeight="1" thickBot="1">
      <c r="A81" s="676" t="s">
        <v>150</v>
      </c>
      <c r="B81" s="676"/>
      <c r="C81" s="201"/>
      <c r="D81" s="201"/>
      <c r="E81" s="202"/>
    </row>
    <row r="82" spans="1:6" ht="16.5" customHeight="1">
      <c r="A82" s="679" t="s">
        <v>66</v>
      </c>
      <c r="B82" s="681" t="s">
        <v>5</v>
      </c>
      <c r="C82" s="677" t="s">
        <v>299</v>
      </c>
      <c r="D82" s="677"/>
      <c r="E82" s="678"/>
      <c r="F82" s="644"/>
    </row>
    <row r="83" spans="1:6" ht="37.5" customHeight="1" thickBot="1">
      <c r="A83" s="680"/>
      <c r="B83" s="682"/>
      <c r="C83" s="49" t="s">
        <v>65</v>
      </c>
      <c r="D83" s="49" t="s">
        <v>139</v>
      </c>
      <c r="E83" s="50" t="s">
        <v>550</v>
      </c>
      <c r="F83" s="644"/>
    </row>
    <row r="84" spans="1:6" s="51" customFormat="1" ht="12" customHeight="1" thickBot="1">
      <c r="A84" s="22">
        <v>1</v>
      </c>
      <c r="B84" s="23">
        <v>2</v>
      </c>
      <c r="C84" s="251">
        <v>3</v>
      </c>
      <c r="D84" s="23">
        <v>4</v>
      </c>
      <c r="E84" s="203">
        <v>5</v>
      </c>
      <c r="F84" s="644"/>
    </row>
    <row r="85" spans="1:6" ht="12" customHeight="1" thickBot="1">
      <c r="A85" s="46" t="s">
        <v>7</v>
      </c>
      <c r="B85" s="56" t="s">
        <v>251</v>
      </c>
      <c r="C85" s="204">
        <f>SUM(C86:C90)</f>
        <v>889255</v>
      </c>
      <c r="D85" s="204">
        <f>SUM(D86:D90)</f>
        <v>1264196</v>
      </c>
      <c r="E85" s="205">
        <f>SUM(E86:E90)</f>
        <v>1014549</v>
      </c>
      <c r="F85" s="644">
        <f aca="true" t="shared" si="1" ref="F84:F90">E85/D85*100</f>
        <v>80.25250831358429</v>
      </c>
    </row>
    <row r="86" spans="1:6" ht="12" customHeight="1">
      <c r="A86" s="39" t="s">
        <v>93</v>
      </c>
      <c r="B86" s="13" t="s">
        <v>35</v>
      </c>
      <c r="C86" s="210">
        <v>431211</v>
      </c>
      <c r="D86" s="210">
        <v>471751</v>
      </c>
      <c r="E86" s="211">
        <v>339388</v>
      </c>
      <c r="F86" s="644">
        <f t="shared" si="1"/>
        <v>71.94218984167495</v>
      </c>
    </row>
    <row r="87" spans="1:6" ht="12" customHeight="1">
      <c r="A87" s="40" t="s">
        <v>94</v>
      </c>
      <c r="B87" s="9" t="s">
        <v>252</v>
      </c>
      <c r="C87" s="208">
        <v>116002</v>
      </c>
      <c r="D87" s="208">
        <v>122483</v>
      </c>
      <c r="E87" s="209">
        <v>88596</v>
      </c>
      <c r="F87" s="644">
        <f t="shared" si="1"/>
        <v>72.33330339720614</v>
      </c>
    </row>
    <row r="88" spans="1:6" ht="12" customHeight="1">
      <c r="A88" s="40" t="s">
        <v>95</v>
      </c>
      <c r="B88" s="9" t="s">
        <v>36</v>
      </c>
      <c r="C88" s="220">
        <v>214976</v>
      </c>
      <c r="D88" s="220">
        <v>220051</v>
      </c>
      <c r="E88" s="221">
        <v>169635</v>
      </c>
      <c r="F88" s="644">
        <f t="shared" si="1"/>
        <v>77.08894756215604</v>
      </c>
    </row>
    <row r="89" spans="1:6" ht="12" customHeight="1">
      <c r="A89" s="40" t="s">
        <v>96</v>
      </c>
      <c r="B89" s="14" t="s">
        <v>253</v>
      </c>
      <c r="C89" s="208"/>
      <c r="D89" s="208">
        <v>446</v>
      </c>
      <c r="E89" s="221">
        <v>446</v>
      </c>
      <c r="F89" s="644">
        <f t="shared" si="1"/>
        <v>100</v>
      </c>
    </row>
    <row r="90" spans="1:6" ht="12" customHeight="1">
      <c r="A90" s="40" t="s">
        <v>110</v>
      </c>
      <c r="B90" s="16" t="s">
        <v>254</v>
      </c>
      <c r="C90" s="208">
        <v>127066</v>
      </c>
      <c r="D90" s="212">
        <v>449465</v>
      </c>
      <c r="E90" s="221">
        <v>416484</v>
      </c>
      <c r="F90" s="644">
        <f t="shared" si="1"/>
        <v>92.66216501841078</v>
      </c>
    </row>
    <row r="91" spans="1:6" ht="12" customHeight="1">
      <c r="A91" s="40" t="s">
        <v>97</v>
      </c>
      <c r="B91" s="9" t="s">
        <v>255</v>
      </c>
      <c r="C91" s="208"/>
      <c r="D91" s="220"/>
      <c r="E91" s="221"/>
      <c r="F91" s="644"/>
    </row>
    <row r="92" spans="1:6" ht="12" customHeight="1">
      <c r="A92" s="40" t="s">
        <v>98</v>
      </c>
      <c r="B92" s="252" t="s">
        <v>256</v>
      </c>
      <c r="C92" s="253">
        <v>125866</v>
      </c>
      <c r="D92" s="253">
        <v>126176</v>
      </c>
      <c r="E92" s="221">
        <v>93322</v>
      </c>
      <c r="F92" s="644">
        <f>E92/D92*100</f>
        <v>73.96176768957646</v>
      </c>
    </row>
    <row r="93" spans="1:6" ht="12" customHeight="1">
      <c r="A93" s="40" t="s">
        <v>111</v>
      </c>
      <c r="B93" s="252" t="s">
        <v>257</v>
      </c>
      <c r="C93" s="253"/>
      <c r="D93" s="253"/>
      <c r="E93" s="221"/>
      <c r="F93" s="644"/>
    </row>
    <row r="94" spans="1:6" ht="12" customHeight="1">
      <c r="A94" s="40" t="s">
        <v>112</v>
      </c>
      <c r="B94" s="254" t="s">
        <v>258</v>
      </c>
      <c r="C94" s="220">
        <v>500</v>
      </c>
      <c r="D94" s="220">
        <v>322589</v>
      </c>
      <c r="E94" s="221">
        <v>323162</v>
      </c>
      <c r="F94" s="644">
        <f>E94/D94*100</f>
        <v>100.17762539950215</v>
      </c>
    </row>
    <row r="95" spans="1:6" ht="12" customHeight="1">
      <c r="A95" s="40" t="s">
        <v>113</v>
      </c>
      <c r="B95" s="254" t="s">
        <v>259</v>
      </c>
      <c r="C95" s="220">
        <v>700</v>
      </c>
      <c r="D95" s="220">
        <v>700</v>
      </c>
      <c r="E95" s="221"/>
      <c r="F95" s="644">
        <f>E95/D95*100</f>
        <v>0</v>
      </c>
    </row>
    <row r="96" spans="1:6" ht="12" customHeight="1">
      <c r="A96" s="41" t="s">
        <v>114</v>
      </c>
      <c r="B96" s="255" t="s">
        <v>260</v>
      </c>
      <c r="C96" s="220"/>
      <c r="D96" s="220"/>
      <c r="E96" s="221"/>
      <c r="F96" s="644"/>
    </row>
    <row r="97" spans="1:6" ht="12" customHeight="1">
      <c r="A97" s="40" t="s">
        <v>116</v>
      </c>
      <c r="B97" s="255" t="s">
        <v>261</v>
      </c>
      <c r="C97" s="220"/>
      <c r="D97" s="220"/>
      <c r="E97" s="221"/>
      <c r="F97" s="644"/>
    </row>
    <row r="98" spans="1:6" ht="12" customHeight="1" thickBot="1">
      <c r="A98" s="42" t="s">
        <v>262</v>
      </c>
      <c r="B98" s="256" t="s">
        <v>263</v>
      </c>
      <c r="C98" s="249"/>
      <c r="D98" s="249"/>
      <c r="E98" s="250"/>
      <c r="F98" s="644"/>
    </row>
    <row r="99" spans="1:6" ht="12" customHeight="1" thickBot="1">
      <c r="A99" s="45" t="s">
        <v>8</v>
      </c>
      <c r="B99" s="38" t="s">
        <v>264</v>
      </c>
      <c r="C99" s="206">
        <f>SUM(C100:C106)</f>
        <v>300</v>
      </c>
      <c r="D99" s="206">
        <f>SUM(D100:D106)</f>
        <v>4657</v>
      </c>
      <c r="E99" s="646">
        <f>SUM(E100:E106)</f>
        <v>4379</v>
      </c>
      <c r="F99" s="644">
        <f>E99/D99*100</f>
        <v>94.03049173287525</v>
      </c>
    </row>
    <row r="100" spans="1:6" ht="12" customHeight="1">
      <c r="A100" s="43" t="s">
        <v>99</v>
      </c>
      <c r="B100" s="9" t="s">
        <v>265</v>
      </c>
      <c r="C100" s="218">
        <v>300</v>
      </c>
      <c r="D100" s="218">
        <v>4657</v>
      </c>
      <c r="E100" s="219">
        <v>4379</v>
      </c>
      <c r="F100" s="644">
        <f>E100/D100*100</f>
        <v>94.03049173287525</v>
      </c>
    </row>
    <row r="101" spans="1:6" ht="12" customHeight="1">
      <c r="A101" s="43" t="s">
        <v>100</v>
      </c>
      <c r="B101" s="9" t="s">
        <v>266</v>
      </c>
      <c r="C101" s="208"/>
      <c r="D101" s="208"/>
      <c r="E101" s="209"/>
      <c r="F101" s="644"/>
    </row>
    <row r="102" spans="1:6" ht="12" customHeight="1">
      <c r="A102" s="43" t="s">
        <v>101</v>
      </c>
      <c r="B102" s="9" t="s">
        <v>267</v>
      </c>
      <c r="C102" s="208"/>
      <c r="D102" s="208"/>
      <c r="E102" s="209"/>
      <c r="F102" s="644"/>
    </row>
    <row r="103" spans="1:6" ht="12" customHeight="1">
      <c r="A103" s="43" t="s">
        <v>102</v>
      </c>
      <c r="B103" s="9" t="s">
        <v>268</v>
      </c>
      <c r="C103" s="208"/>
      <c r="D103" s="208"/>
      <c r="E103" s="209"/>
      <c r="F103" s="644"/>
    </row>
    <row r="104" spans="1:6" ht="12" customHeight="1">
      <c r="A104" s="43" t="s">
        <v>103</v>
      </c>
      <c r="B104" s="9" t="s">
        <v>269</v>
      </c>
      <c r="C104" s="208"/>
      <c r="D104" s="208"/>
      <c r="E104" s="209"/>
      <c r="F104" s="644"/>
    </row>
    <row r="105" spans="1:6" ht="24" customHeight="1">
      <c r="A105" s="43" t="s">
        <v>115</v>
      </c>
      <c r="B105" s="9" t="s">
        <v>270</v>
      </c>
      <c r="C105" s="208"/>
      <c r="D105" s="208"/>
      <c r="E105" s="209"/>
      <c r="F105" s="644"/>
    </row>
    <row r="106" spans="1:6" ht="12" customHeight="1">
      <c r="A106" s="43" t="s">
        <v>138</v>
      </c>
      <c r="B106" s="9" t="s">
        <v>271</v>
      </c>
      <c r="C106" s="208"/>
      <c r="D106" s="208"/>
      <c r="E106" s="209"/>
      <c r="F106" s="644"/>
    </row>
    <row r="107" spans="1:6" ht="12" customHeight="1">
      <c r="A107" s="43" t="s">
        <v>272</v>
      </c>
      <c r="B107" s="9" t="s">
        <v>273</v>
      </c>
      <c r="C107" s="208"/>
      <c r="D107" s="208"/>
      <c r="E107" s="209"/>
      <c r="F107" s="644"/>
    </row>
    <row r="108" spans="1:6" ht="12" customHeight="1">
      <c r="A108" s="43" t="s">
        <v>274</v>
      </c>
      <c r="B108" s="252" t="s">
        <v>275</v>
      </c>
      <c r="C108" s="257"/>
      <c r="D108" s="257"/>
      <c r="E108" s="209"/>
      <c r="F108" s="644"/>
    </row>
    <row r="109" spans="1:6" ht="12" customHeight="1">
      <c r="A109" s="41" t="s">
        <v>276</v>
      </c>
      <c r="B109" s="252" t="s">
        <v>277</v>
      </c>
      <c r="C109" s="253"/>
      <c r="D109" s="253"/>
      <c r="E109" s="221"/>
      <c r="F109" s="644"/>
    </row>
    <row r="110" spans="1:6" ht="12" customHeight="1" thickBot="1">
      <c r="A110" s="44" t="s">
        <v>278</v>
      </c>
      <c r="B110" s="252" t="s">
        <v>279</v>
      </c>
      <c r="C110" s="253"/>
      <c r="D110" s="253"/>
      <c r="E110" s="221"/>
      <c r="F110" s="644"/>
    </row>
    <row r="111" spans="1:6" ht="12" customHeight="1" thickBot="1">
      <c r="A111" s="45" t="s">
        <v>9</v>
      </c>
      <c r="B111" s="38" t="s">
        <v>280</v>
      </c>
      <c r="C111" s="231"/>
      <c r="D111" s="231"/>
      <c r="E111" s="258"/>
      <c r="F111" s="644"/>
    </row>
    <row r="112" spans="1:6" ht="12" customHeight="1" thickBot="1">
      <c r="A112" s="45" t="s">
        <v>10</v>
      </c>
      <c r="B112" s="38" t="s">
        <v>281</v>
      </c>
      <c r="C112" s="206">
        <f>SUM(C113:C114)</f>
        <v>69926</v>
      </c>
      <c r="D112" s="206">
        <f>SUM(D113:D114)</f>
        <v>66595</v>
      </c>
      <c r="E112" s="207">
        <f>SUM(E113:E114)</f>
        <v>0</v>
      </c>
      <c r="F112" s="644">
        <f>E112/D112*100</f>
        <v>0</v>
      </c>
    </row>
    <row r="113" spans="1:6" ht="12" customHeight="1">
      <c r="A113" s="43" t="s">
        <v>75</v>
      </c>
      <c r="B113" s="11" t="s">
        <v>52</v>
      </c>
      <c r="C113" s="218">
        <v>69926</v>
      </c>
      <c r="D113" s="218">
        <v>66595</v>
      </c>
      <c r="E113" s="219"/>
      <c r="F113" s="644">
        <f>E113/D113*100</f>
        <v>0</v>
      </c>
    </row>
    <row r="114" spans="1:6" ht="12" customHeight="1" thickBot="1">
      <c r="A114" s="40" t="s">
        <v>76</v>
      </c>
      <c r="B114" s="9" t="s">
        <v>53</v>
      </c>
      <c r="C114" s="208"/>
      <c r="D114" s="208"/>
      <c r="E114" s="209"/>
      <c r="F114" s="644"/>
    </row>
    <row r="115" spans="1:6" ht="12" customHeight="1" thickBot="1">
      <c r="A115" s="45" t="s">
        <v>11</v>
      </c>
      <c r="B115" s="133" t="s">
        <v>166</v>
      </c>
      <c r="C115" s="206">
        <f>+C85+C99+C111+C112</f>
        <v>959481</v>
      </c>
      <c r="D115" s="206">
        <f>+D85+D99+D111+D112</f>
        <v>1335448</v>
      </c>
      <c r="E115" s="207">
        <f>+E85+E99+E111+E112</f>
        <v>1018928</v>
      </c>
      <c r="F115" s="644">
        <f>E115/D115*100</f>
        <v>76.2985904355692</v>
      </c>
    </row>
    <row r="116" spans="1:6" ht="12" customHeight="1" thickBot="1">
      <c r="A116" s="45" t="s">
        <v>12</v>
      </c>
      <c r="B116" s="38" t="s">
        <v>282</v>
      </c>
      <c r="C116" s="206">
        <f>SUM(C117,C126)</f>
        <v>59607</v>
      </c>
      <c r="D116" s="206">
        <f>SUM(D117,D126)</f>
        <v>59607</v>
      </c>
      <c r="E116" s="207">
        <f>SUM(E117,E126)</f>
        <v>42542</v>
      </c>
      <c r="F116" s="644">
        <f>E116/D116*100</f>
        <v>71.37081215293506</v>
      </c>
    </row>
    <row r="117" spans="1:6" ht="12" customHeight="1">
      <c r="A117" s="43" t="s">
        <v>80</v>
      </c>
      <c r="B117" s="20" t="s">
        <v>283</v>
      </c>
      <c r="C117" s="225">
        <f>SUM(C118:C125)</f>
        <v>0</v>
      </c>
      <c r="D117" s="225">
        <f>SUM(D118:D125)</f>
        <v>0</v>
      </c>
      <c r="E117" s="226">
        <f>SUM(E118:E125)</f>
        <v>0</v>
      </c>
      <c r="F117" s="644"/>
    </row>
    <row r="118" spans="1:6" ht="12" customHeight="1">
      <c r="A118" s="43" t="s">
        <v>83</v>
      </c>
      <c r="B118" s="159" t="s">
        <v>284</v>
      </c>
      <c r="C118" s="218"/>
      <c r="D118" s="218"/>
      <c r="E118" s="209"/>
      <c r="F118" s="644"/>
    </row>
    <row r="119" spans="1:6" ht="12" customHeight="1">
      <c r="A119" s="43" t="s">
        <v>84</v>
      </c>
      <c r="B119" s="159" t="s">
        <v>285</v>
      </c>
      <c r="C119" s="218"/>
      <c r="D119" s="218"/>
      <c r="E119" s="209"/>
      <c r="F119" s="644"/>
    </row>
    <row r="120" spans="1:6" ht="12" customHeight="1">
      <c r="A120" s="43" t="s">
        <v>85</v>
      </c>
      <c r="B120" s="159" t="s">
        <v>156</v>
      </c>
      <c r="C120" s="218"/>
      <c r="D120" s="218"/>
      <c r="E120" s="209"/>
      <c r="F120" s="644"/>
    </row>
    <row r="121" spans="1:6" ht="12" customHeight="1">
      <c r="A121" s="43" t="s">
        <v>86</v>
      </c>
      <c r="B121" s="159" t="s">
        <v>158</v>
      </c>
      <c r="C121" s="218"/>
      <c r="D121" s="218"/>
      <c r="E121" s="209"/>
      <c r="F121" s="644"/>
    </row>
    <row r="122" spans="1:6" ht="12" customHeight="1">
      <c r="A122" s="43" t="s">
        <v>207</v>
      </c>
      <c r="B122" s="159" t="s">
        <v>286</v>
      </c>
      <c r="C122" s="218"/>
      <c r="D122" s="218"/>
      <c r="E122" s="209"/>
      <c r="F122" s="644"/>
    </row>
    <row r="123" spans="1:6" ht="12" customHeight="1">
      <c r="A123" s="43" t="s">
        <v>287</v>
      </c>
      <c r="B123" s="159" t="s">
        <v>288</v>
      </c>
      <c r="C123" s="218"/>
      <c r="D123" s="218"/>
      <c r="E123" s="209"/>
      <c r="F123" s="644"/>
    </row>
    <row r="124" spans="1:6" ht="12" customHeight="1">
      <c r="A124" s="43" t="s">
        <v>289</v>
      </c>
      <c r="B124" s="159" t="s">
        <v>290</v>
      </c>
      <c r="C124" s="218"/>
      <c r="D124" s="218"/>
      <c r="E124" s="209"/>
      <c r="F124" s="644"/>
    </row>
    <row r="125" spans="1:6" ht="12" customHeight="1">
      <c r="A125" s="43" t="s">
        <v>291</v>
      </c>
      <c r="B125" s="159" t="s">
        <v>4</v>
      </c>
      <c r="C125" s="218"/>
      <c r="D125" s="218"/>
      <c r="E125" s="209"/>
      <c r="F125" s="644"/>
    </row>
    <row r="126" spans="1:6" ht="12" customHeight="1">
      <c r="A126" s="43" t="s">
        <v>81</v>
      </c>
      <c r="B126" s="20" t="s">
        <v>292</v>
      </c>
      <c r="C126" s="225">
        <f>SUM(C127:C134)</f>
        <v>59607</v>
      </c>
      <c r="D126" s="225">
        <f>SUM(D127:D134)</f>
        <v>59607</v>
      </c>
      <c r="E126" s="226">
        <f>SUM(E127:E134)</f>
        <v>42542</v>
      </c>
      <c r="F126" s="644">
        <f>E126/D126*100</f>
        <v>71.37081215293506</v>
      </c>
    </row>
    <row r="127" spans="1:6" ht="12" customHeight="1">
      <c r="A127" s="43" t="s">
        <v>89</v>
      </c>
      <c r="B127" s="159" t="s">
        <v>284</v>
      </c>
      <c r="C127" s="218"/>
      <c r="D127" s="218"/>
      <c r="E127" s="209"/>
      <c r="F127" s="644"/>
    </row>
    <row r="128" spans="1:6" ht="12" customHeight="1">
      <c r="A128" s="43" t="s">
        <v>90</v>
      </c>
      <c r="B128" s="159" t="s">
        <v>293</v>
      </c>
      <c r="C128" s="218"/>
      <c r="D128" s="218"/>
      <c r="E128" s="209"/>
      <c r="F128" s="644"/>
    </row>
    <row r="129" spans="1:6" ht="12" customHeight="1">
      <c r="A129" s="43" t="s">
        <v>91</v>
      </c>
      <c r="B129" s="159" t="s">
        <v>156</v>
      </c>
      <c r="C129" s="218"/>
      <c r="D129" s="218"/>
      <c r="E129" s="209"/>
      <c r="F129" s="644"/>
    </row>
    <row r="130" spans="1:6" ht="12" customHeight="1">
      <c r="A130" s="43" t="s">
        <v>92</v>
      </c>
      <c r="B130" s="159" t="s">
        <v>158</v>
      </c>
      <c r="C130" s="208">
        <v>59607</v>
      </c>
      <c r="D130" s="208">
        <v>59607</v>
      </c>
      <c r="E130" s="213">
        <v>42542</v>
      </c>
      <c r="F130" s="644">
        <f>E130/D130*100</f>
        <v>71.37081215293506</v>
      </c>
    </row>
    <row r="131" spans="1:6" ht="12" customHeight="1">
      <c r="A131" s="43" t="s">
        <v>210</v>
      </c>
      <c r="B131" s="159" t="s">
        <v>286</v>
      </c>
      <c r="C131" s="218"/>
      <c r="D131" s="218"/>
      <c r="E131" s="209"/>
      <c r="F131" s="644"/>
    </row>
    <row r="132" spans="1:6" ht="12" customHeight="1">
      <c r="A132" s="43" t="s">
        <v>294</v>
      </c>
      <c r="B132" s="159" t="s">
        <v>295</v>
      </c>
      <c r="C132" s="208"/>
      <c r="D132" s="208"/>
      <c r="E132" s="221"/>
      <c r="F132" s="644"/>
    </row>
    <row r="133" spans="1:6" ht="12" customHeight="1">
      <c r="A133" s="43" t="s">
        <v>296</v>
      </c>
      <c r="B133" s="159" t="s">
        <v>290</v>
      </c>
      <c r="C133" s="208"/>
      <c r="D133" s="208"/>
      <c r="E133" s="221"/>
      <c r="F133" s="644"/>
    </row>
    <row r="134" spans="1:6" ht="12" customHeight="1" thickBot="1">
      <c r="A134" s="43" t="s">
        <v>297</v>
      </c>
      <c r="B134" s="159" t="s">
        <v>298</v>
      </c>
      <c r="C134" s="208"/>
      <c r="D134" s="208"/>
      <c r="E134" s="259"/>
      <c r="F134" s="644"/>
    </row>
    <row r="135" spans="1:6" ht="12" customHeight="1" thickBot="1">
      <c r="A135" s="45" t="s">
        <v>13</v>
      </c>
      <c r="B135" s="38" t="s">
        <v>303</v>
      </c>
      <c r="C135" s="415"/>
      <c r="D135" s="415"/>
      <c r="E135" s="647">
        <v>13520</v>
      </c>
      <c r="F135" s="644"/>
    </row>
    <row r="136" spans="1:11" ht="15" customHeight="1" thickBot="1">
      <c r="A136" s="45" t="s">
        <v>14</v>
      </c>
      <c r="B136" s="162" t="s">
        <v>304</v>
      </c>
      <c r="C136" s="206">
        <f>SUM(C115,C116,C135)</f>
        <v>1019088</v>
      </c>
      <c r="D136" s="206">
        <f>SUM(D115,D116,D135)</f>
        <v>1395055</v>
      </c>
      <c r="E136" s="207">
        <f>SUM(E115,E116,E135)</f>
        <v>1074990</v>
      </c>
      <c r="F136" s="644">
        <f>E136/D136*100</f>
        <v>77.0571769571809</v>
      </c>
      <c r="H136" s="54"/>
      <c r="I136" s="260"/>
      <c r="J136" s="260"/>
      <c r="K136" s="260"/>
    </row>
    <row r="137" spans="1:6" s="2" customFormat="1" ht="12.75" customHeight="1">
      <c r="A137" s="686"/>
      <c r="B137" s="686"/>
      <c r="C137" s="686"/>
      <c r="D137" s="686"/>
      <c r="E137" s="686"/>
      <c r="F137" s="643"/>
    </row>
    <row r="138" spans="1:5" ht="15.75">
      <c r="A138" s="683" t="s">
        <v>167</v>
      </c>
      <c r="B138" s="683"/>
      <c r="C138" s="683"/>
      <c r="D138" s="683"/>
      <c r="E138" s="683"/>
    </row>
    <row r="139" spans="1:2" ht="16.5" thickBot="1">
      <c r="A139" s="676" t="s">
        <v>151</v>
      </c>
      <c r="B139" s="676"/>
    </row>
    <row r="140" spans="1:5" ht="21.75" thickBot="1">
      <c r="A140" s="45">
        <v>1</v>
      </c>
      <c r="B140" s="38" t="s">
        <v>306</v>
      </c>
      <c r="C140" s="266">
        <f>+C56-C115</f>
        <v>-10319</v>
      </c>
      <c r="D140" s="266">
        <f>+D56-D115</f>
        <v>-10319</v>
      </c>
      <c r="E140" s="53">
        <f>+E56-E115</f>
        <v>106753</v>
      </c>
    </row>
    <row r="141" ht="15.75">
      <c r="C141" s="267"/>
    </row>
    <row r="142" spans="1:5" ht="15.75" customHeight="1">
      <c r="A142" s="684" t="s">
        <v>307</v>
      </c>
      <c r="B142" s="684"/>
      <c r="C142" s="684"/>
      <c r="D142" s="684"/>
      <c r="E142" s="684"/>
    </row>
    <row r="143" spans="1:2" ht="16.5" thickBot="1">
      <c r="A143" s="676" t="s">
        <v>152</v>
      </c>
      <c r="B143" s="676"/>
    </row>
    <row r="144" spans="1:5" ht="16.5" thickBot="1">
      <c r="A144" s="45" t="s">
        <v>7</v>
      </c>
      <c r="B144" s="38" t="s">
        <v>308</v>
      </c>
      <c r="C144" s="277">
        <f>C145-C148</f>
        <v>-59607</v>
      </c>
      <c r="D144" s="277">
        <f>D145-D148</f>
        <v>-59607</v>
      </c>
      <c r="E144" s="271">
        <f>E145-E148</f>
        <v>-42542</v>
      </c>
    </row>
    <row r="145" spans="1:5" ht="15.75">
      <c r="A145" s="39" t="s">
        <v>93</v>
      </c>
      <c r="B145" s="13" t="s">
        <v>309</v>
      </c>
      <c r="C145" s="278">
        <f aca="true" t="shared" si="2" ref="C145:E146">+C60</f>
        <v>0</v>
      </c>
      <c r="D145" s="278">
        <f t="shared" si="2"/>
        <v>0</v>
      </c>
      <c r="E145" s="272">
        <f t="shared" si="2"/>
        <v>0</v>
      </c>
    </row>
    <row r="146" spans="1:5" ht="15.75">
      <c r="A146" s="40" t="s">
        <v>310</v>
      </c>
      <c r="B146" s="8" t="s">
        <v>311</v>
      </c>
      <c r="C146" s="279">
        <f t="shared" si="2"/>
        <v>0</v>
      </c>
      <c r="D146" s="279">
        <f t="shared" si="2"/>
        <v>0</v>
      </c>
      <c r="E146" s="273">
        <f t="shared" si="2"/>
        <v>0</v>
      </c>
    </row>
    <row r="147" spans="1:5" ht="15.75">
      <c r="A147" s="41" t="s">
        <v>312</v>
      </c>
      <c r="B147" s="268" t="s">
        <v>313</v>
      </c>
      <c r="C147" s="280">
        <f>+C68</f>
        <v>0</v>
      </c>
      <c r="D147" s="280">
        <f>+D68</f>
        <v>0</v>
      </c>
      <c r="E147" s="274">
        <f>+E68</f>
        <v>0</v>
      </c>
    </row>
    <row r="148" spans="1:5" ht="15.75">
      <c r="A148" s="44" t="s">
        <v>94</v>
      </c>
      <c r="B148" s="15" t="s">
        <v>314</v>
      </c>
      <c r="C148" s="281">
        <f aca="true" t="shared" si="3" ref="C148:E149">+C116</f>
        <v>59607</v>
      </c>
      <c r="D148" s="281">
        <f t="shared" si="3"/>
        <v>59607</v>
      </c>
      <c r="E148" s="275">
        <f t="shared" si="3"/>
        <v>42542</v>
      </c>
    </row>
    <row r="149" spans="1:5" ht="15.75">
      <c r="A149" s="40" t="s">
        <v>315</v>
      </c>
      <c r="B149" s="9" t="s">
        <v>316</v>
      </c>
      <c r="C149" s="281">
        <f t="shared" si="3"/>
        <v>0</v>
      </c>
      <c r="D149" s="281">
        <f t="shared" si="3"/>
        <v>0</v>
      </c>
      <c r="E149" s="275">
        <f t="shared" si="3"/>
        <v>0</v>
      </c>
    </row>
    <row r="150" spans="1:5" ht="16.5" thickBot="1">
      <c r="A150" s="42" t="s">
        <v>317</v>
      </c>
      <c r="B150" s="269" t="s">
        <v>318</v>
      </c>
      <c r="C150" s="282">
        <f>+C126</f>
        <v>59607</v>
      </c>
      <c r="D150" s="282">
        <f>+D126</f>
        <v>59607</v>
      </c>
      <c r="E150" s="276">
        <f>+E126</f>
        <v>42542</v>
      </c>
    </row>
  </sheetData>
  <sheetProtection/>
  <mergeCells count="18">
    <mergeCell ref="A143:B143"/>
    <mergeCell ref="A138:E138"/>
    <mergeCell ref="A142:E142"/>
    <mergeCell ref="A4:B4"/>
    <mergeCell ref="A78:E78"/>
    <mergeCell ref="A80:E80"/>
    <mergeCell ref="A81:B81"/>
    <mergeCell ref="A137:E137"/>
    <mergeCell ref="A5:A6"/>
    <mergeCell ref="B5:B6"/>
    <mergeCell ref="A3:E3"/>
    <mergeCell ref="A1:E1"/>
    <mergeCell ref="A2:E2"/>
    <mergeCell ref="A139:B139"/>
    <mergeCell ref="C5:E5"/>
    <mergeCell ref="A82:A83"/>
    <mergeCell ref="B82:B83"/>
    <mergeCell ref="C82:E82"/>
  </mergeCells>
  <printOptions horizontalCentered="1"/>
  <pageMargins left="0.7874015748031497" right="0.7874015748031497" top="1.3238541666666668" bottom="0.87" header="0.7874015748031497" footer="0.58"/>
  <pageSetup fitToHeight="2" fitToWidth="3" horizontalDpi="600" verticalDpi="600" orientation="portrait" paperSize="9" scale="67" r:id="rId1"/>
  <headerFooter alignWithMargins="0">
    <oddHeader>&amp;R&amp;"Times New Roman CE,Félkövér dőlt"&amp;11 1. melléklet</oddHeader>
  </headerFooter>
  <rowBreaks count="1" manualBreakCount="1">
    <brk id="7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6">
      <selection activeCell="I4" sqref="I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3.00390625" style="5" customWidth="1"/>
    <col min="4" max="6" width="13.375" style="5" customWidth="1"/>
    <col min="7" max="7" width="7.125" style="613" customWidth="1"/>
    <col min="8" max="16384" width="9.375" style="5" customWidth="1"/>
  </cols>
  <sheetData>
    <row r="1" spans="1:7" s="3" customFormat="1" ht="21" customHeight="1" thickBot="1">
      <c r="A1" s="726" t="s">
        <v>481</v>
      </c>
      <c r="B1" s="726"/>
      <c r="C1" s="726"/>
      <c r="D1" s="726"/>
      <c r="E1" s="726"/>
      <c r="F1" s="726"/>
      <c r="G1" s="613"/>
    </row>
    <row r="2" spans="1:7" s="128" customFormat="1" ht="25.5" customHeight="1">
      <c r="A2" s="727" t="s">
        <v>376</v>
      </c>
      <c r="B2" s="728"/>
      <c r="C2" s="733" t="s">
        <v>377</v>
      </c>
      <c r="D2" s="734"/>
      <c r="E2" s="735"/>
      <c r="F2" s="407" t="s">
        <v>54</v>
      </c>
      <c r="G2" s="614"/>
    </row>
    <row r="3" spans="1:7" s="128" customFormat="1" ht="16.5" thickBot="1">
      <c r="A3" s="298" t="s">
        <v>351</v>
      </c>
      <c r="B3" s="299"/>
      <c r="C3" s="739" t="s">
        <v>145</v>
      </c>
      <c r="D3" s="740"/>
      <c r="E3" s="740"/>
      <c r="F3" s="157" t="s">
        <v>40</v>
      </c>
      <c r="G3" s="614"/>
    </row>
    <row r="4" spans="1:7" s="129" customFormat="1" ht="15.75" customHeight="1" thickBot="1">
      <c r="A4" s="300"/>
      <c r="B4" s="300"/>
      <c r="C4" s="300"/>
      <c r="D4" s="300"/>
      <c r="E4" s="300"/>
      <c r="F4" s="301" t="s">
        <v>43</v>
      </c>
      <c r="G4" s="614"/>
    </row>
    <row r="5" spans="1:7" ht="30" customHeight="1" thickBot="1">
      <c r="A5" s="729" t="s">
        <v>352</v>
      </c>
      <c r="B5" s="730"/>
      <c r="C5" s="302" t="s">
        <v>44</v>
      </c>
      <c r="D5" s="363" t="s">
        <v>65</v>
      </c>
      <c r="E5" s="363" t="s">
        <v>139</v>
      </c>
      <c r="F5" s="363" t="s">
        <v>555</v>
      </c>
      <c r="G5" s="628" t="s">
        <v>559</v>
      </c>
    </row>
    <row r="6" spans="1:7" s="89" customFormat="1" ht="12.75" customHeight="1" thickBot="1">
      <c r="A6" s="304">
        <v>1</v>
      </c>
      <c r="B6" s="305">
        <v>2</v>
      </c>
      <c r="C6" s="305">
        <v>3</v>
      </c>
      <c r="D6" s="364"/>
      <c r="E6" s="364"/>
      <c r="F6" s="364">
        <v>4</v>
      </c>
      <c r="G6" s="635"/>
    </row>
    <row r="7" spans="1:7" s="89" customFormat="1" ht="15.75" customHeight="1" thickBot="1">
      <c r="A7" s="307"/>
      <c r="B7" s="308"/>
      <c r="C7" s="308" t="s">
        <v>45</v>
      </c>
      <c r="D7" s="308"/>
      <c r="E7" s="308"/>
      <c r="F7" s="621"/>
      <c r="G7" s="635"/>
    </row>
    <row r="8" spans="1:7" s="130" customFormat="1" ht="12" customHeight="1" thickBot="1">
      <c r="A8" s="304" t="s">
        <v>7</v>
      </c>
      <c r="B8" s="310"/>
      <c r="C8" s="311" t="s">
        <v>378</v>
      </c>
      <c r="D8" s="141">
        <f>SUM(D9:D16)</f>
        <v>1897</v>
      </c>
      <c r="E8" s="141">
        <f>SUM(E9:E16)</f>
        <v>5109</v>
      </c>
      <c r="F8" s="622">
        <f>SUM(F9:F16)</f>
        <v>5148</v>
      </c>
      <c r="G8" s="636">
        <f>F8/E8*100</f>
        <v>100.76335877862594</v>
      </c>
    </row>
    <row r="9" spans="1:7" s="130" customFormat="1" ht="12" customHeight="1">
      <c r="A9" s="315"/>
      <c r="B9" s="313" t="s">
        <v>93</v>
      </c>
      <c r="C9" s="13" t="s">
        <v>557</v>
      </c>
      <c r="D9" s="395"/>
      <c r="E9" s="395"/>
      <c r="F9" s="626">
        <v>32</v>
      </c>
      <c r="G9" s="636"/>
    </row>
    <row r="10" spans="1:7" s="130" customFormat="1" ht="12" customHeight="1">
      <c r="A10" s="312"/>
      <c r="B10" s="313" t="s">
        <v>94</v>
      </c>
      <c r="C10" s="9" t="s">
        <v>177</v>
      </c>
      <c r="D10" s="377">
        <v>1100</v>
      </c>
      <c r="E10" s="377">
        <v>1172</v>
      </c>
      <c r="F10" s="624">
        <v>1133</v>
      </c>
      <c r="G10" s="636">
        <f aca="true" t="shared" si="0" ref="G10:G46">F10/E10*100</f>
        <v>96.67235494880546</v>
      </c>
    </row>
    <row r="11" spans="1:7" s="130" customFormat="1" ht="12" customHeight="1">
      <c r="A11" s="312"/>
      <c r="B11" s="313" t="s">
        <v>95</v>
      </c>
      <c r="C11" s="9" t="s">
        <v>178</v>
      </c>
      <c r="D11" s="377"/>
      <c r="E11" s="377">
        <v>163</v>
      </c>
      <c r="F11" s="624">
        <v>132</v>
      </c>
      <c r="G11" s="636">
        <f t="shared" si="0"/>
        <v>80.98159509202453</v>
      </c>
    </row>
    <row r="12" spans="1:7" s="130" customFormat="1" ht="12" customHeight="1">
      <c r="A12" s="312"/>
      <c r="B12" s="313" t="s">
        <v>96</v>
      </c>
      <c r="C12" s="9" t="s">
        <v>179</v>
      </c>
      <c r="D12" s="377"/>
      <c r="E12" s="377">
        <v>1604</v>
      </c>
      <c r="F12" s="624">
        <v>1669</v>
      </c>
      <c r="G12" s="636">
        <f t="shared" si="0"/>
        <v>104.05236907730672</v>
      </c>
    </row>
    <row r="13" spans="1:7" s="130" customFormat="1" ht="12" customHeight="1">
      <c r="A13" s="312"/>
      <c r="B13" s="313" t="s">
        <v>3</v>
      </c>
      <c r="C13" s="8" t="s">
        <v>181</v>
      </c>
      <c r="D13" s="377"/>
      <c r="E13" s="377">
        <v>933</v>
      </c>
      <c r="F13" s="624">
        <v>959</v>
      </c>
      <c r="G13" s="636">
        <f t="shared" si="0"/>
        <v>102.78670953912112</v>
      </c>
    </row>
    <row r="14" spans="1:7" s="130" customFormat="1" ht="12" customHeight="1">
      <c r="A14" s="316"/>
      <c r="B14" s="313" t="s">
        <v>97</v>
      </c>
      <c r="C14" s="9" t="s">
        <v>183</v>
      </c>
      <c r="D14" s="404">
        <v>297</v>
      </c>
      <c r="E14" s="404">
        <v>970</v>
      </c>
      <c r="F14" s="632">
        <v>970</v>
      </c>
      <c r="G14" s="636">
        <f t="shared" si="0"/>
        <v>100</v>
      </c>
    </row>
    <row r="15" spans="1:7" s="131" customFormat="1" ht="12" customHeight="1">
      <c r="A15" s="312"/>
      <c r="B15" s="313" t="s">
        <v>98</v>
      </c>
      <c r="C15" s="9" t="s">
        <v>320</v>
      </c>
      <c r="D15" s="377"/>
      <c r="E15" s="377">
        <v>167</v>
      </c>
      <c r="F15" s="624">
        <v>165</v>
      </c>
      <c r="G15" s="636">
        <f t="shared" si="0"/>
        <v>98.80239520958084</v>
      </c>
    </row>
    <row r="16" spans="1:7" s="131" customFormat="1" ht="12" customHeight="1" thickBot="1">
      <c r="A16" s="317"/>
      <c r="B16" s="318" t="s">
        <v>111</v>
      </c>
      <c r="C16" s="8" t="s">
        <v>380</v>
      </c>
      <c r="D16" s="378">
        <v>500</v>
      </c>
      <c r="E16" s="378">
        <v>100</v>
      </c>
      <c r="F16" s="625">
        <v>88</v>
      </c>
      <c r="G16" s="636">
        <f t="shared" si="0"/>
        <v>88</v>
      </c>
    </row>
    <row r="17" spans="1:7" s="130" customFormat="1" ht="12" customHeight="1" thickBot="1">
      <c r="A17" s="304" t="s">
        <v>8</v>
      </c>
      <c r="B17" s="310"/>
      <c r="C17" s="311" t="s">
        <v>381</v>
      </c>
      <c r="D17" s="141">
        <f>SUM(D18:D21)</f>
        <v>2248</v>
      </c>
      <c r="E17" s="141">
        <f>SUM(E18:E21)</f>
        <v>2744</v>
      </c>
      <c r="F17" s="622">
        <f>SUM(F18:F21)</f>
        <v>4440</v>
      </c>
      <c r="G17" s="636">
        <f t="shared" si="0"/>
        <v>161.80758017492712</v>
      </c>
    </row>
    <row r="18" spans="1:7" s="131" customFormat="1" ht="12" customHeight="1">
      <c r="A18" s="312"/>
      <c r="B18" s="313" t="s">
        <v>99</v>
      </c>
      <c r="C18" s="11" t="s">
        <v>135</v>
      </c>
      <c r="D18" s="377">
        <v>2248</v>
      </c>
      <c r="E18" s="377">
        <v>2673</v>
      </c>
      <c r="F18" s="624">
        <v>4369</v>
      </c>
      <c r="G18" s="636">
        <f t="shared" si="0"/>
        <v>163.44930789375235</v>
      </c>
    </row>
    <row r="19" spans="1:7" s="131" customFormat="1" ht="12" customHeight="1">
      <c r="A19" s="312"/>
      <c r="B19" s="313" t="s">
        <v>100</v>
      </c>
      <c r="C19" s="9" t="s">
        <v>136</v>
      </c>
      <c r="D19" s="377"/>
      <c r="E19" s="377">
        <v>25</v>
      </c>
      <c r="F19" s="624">
        <v>25</v>
      </c>
      <c r="G19" s="636">
        <f t="shared" si="0"/>
        <v>100</v>
      </c>
    </row>
    <row r="20" spans="1:7" s="131" customFormat="1" ht="12" customHeight="1">
      <c r="A20" s="312"/>
      <c r="B20" s="313" t="s">
        <v>101</v>
      </c>
      <c r="C20" s="9" t="s">
        <v>382</v>
      </c>
      <c r="D20" s="377"/>
      <c r="E20" s="377"/>
      <c r="F20" s="624"/>
      <c r="G20" s="636"/>
    </row>
    <row r="21" spans="1:7" s="131" customFormat="1" ht="12" customHeight="1" thickBot="1">
      <c r="A21" s="312"/>
      <c r="B21" s="313" t="s">
        <v>102</v>
      </c>
      <c r="C21" s="9" t="s">
        <v>137</v>
      </c>
      <c r="D21" s="377"/>
      <c r="E21" s="377">
        <v>46</v>
      </c>
      <c r="F21" s="624">
        <v>46</v>
      </c>
      <c r="G21" s="636">
        <f t="shared" si="0"/>
        <v>100</v>
      </c>
    </row>
    <row r="22" spans="1:7" s="131" customFormat="1" ht="12" customHeight="1" thickBot="1">
      <c r="A22" s="320" t="s">
        <v>9</v>
      </c>
      <c r="B22" s="76"/>
      <c r="C22" s="76" t="s">
        <v>383</v>
      </c>
      <c r="D22" s="376"/>
      <c r="E22" s="376"/>
      <c r="F22" s="623"/>
      <c r="G22" s="636"/>
    </row>
    <row r="23" spans="1:7" s="130" customFormat="1" ht="12" customHeight="1" thickBot="1">
      <c r="A23" s="320" t="s">
        <v>10</v>
      </c>
      <c r="B23" s="310"/>
      <c r="C23" s="76" t="s">
        <v>388</v>
      </c>
      <c r="D23" s="376"/>
      <c r="E23" s="376"/>
      <c r="F23" s="623"/>
      <c r="G23" s="636"/>
    </row>
    <row r="24" spans="1:7" s="130" customFormat="1" ht="12" customHeight="1" thickBot="1">
      <c r="A24" s="304" t="s">
        <v>11</v>
      </c>
      <c r="B24" s="333"/>
      <c r="C24" s="76" t="s">
        <v>389</v>
      </c>
      <c r="D24" s="141">
        <f>+D25+D26</f>
        <v>0</v>
      </c>
      <c r="E24" s="141">
        <f>+E25+E26</f>
        <v>0</v>
      </c>
      <c r="F24" s="622">
        <f>+F25+F26</f>
        <v>0</v>
      </c>
      <c r="G24" s="636"/>
    </row>
    <row r="25" spans="1:7" s="130" customFormat="1" ht="12" customHeight="1">
      <c r="A25" s="315"/>
      <c r="B25" s="321" t="s">
        <v>77</v>
      </c>
      <c r="C25" s="238" t="s">
        <v>69</v>
      </c>
      <c r="D25" s="411"/>
      <c r="E25" s="411"/>
      <c r="F25" s="633"/>
      <c r="G25" s="636"/>
    </row>
    <row r="26" spans="1:7" s="130" customFormat="1" ht="12" customHeight="1" thickBot="1">
      <c r="A26" s="323"/>
      <c r="B26" s="324" t="s">
        <v>78</v>
      </c>
      <c r="C26" s="242" t="s">
        <v>384</v>
      </c>
      <c r="D26" s="412"/>
      <c r="E26" s="412"/>
      <c r="F26" s="634"/>
      <c r="G26" s="636"/>
    </row>
    <row r="27" spans="1:7" s="131" customFormat="1" ht="12" customHeight="1" thickBot="1">
      <c r="A27" s="334" t="s">
        <v>12</v>
      </c>
      <c r="B27" s="335"/>
      <c r="C27" s="76" t="s">
        <v>390</v>
      </c>
      <c r="D27" s="376">
        <v>127535</v>
      </c>
      <c r="E27" s="376">
        <v>277675</v>
      </c>
      <c r="F27" s="623">
        <v>205550</v>
      </c>
      <c r="G27" s="636">
        <f t="shared" si="0"/>
        <v>74.02538939407582</v>
      </c>
    </row>
    <row r="28" spans="1:7" s="131" customFormat="1" ht="12" customHeight="1" thickBot="1">
      <c r="A28" s="334" t="s">
        <v>13</v>
      </c>
      <c r="B28" s="409"/>
      <c r="C28" s="368" t="s">
        <v>394</v>
      </c>
      <c r="D28" s="376"/>
      <c r="E28" s="376"/>
      <c r="F28" s="623">
        <v>850</v>
      </c>
      <c r="G28" s="636"/>
    </row>
    <row r="29" spans="1:7" s="131" customFormat="1" ht="15" customHeight="1" thickBot="1">
      <c r="A29" s="334" t="s">
        <v>14</v>
      </c>
      <c r="B29" s="341"/>
      <c r="C29" s="342" t="s">
        <v>385</v>
      </c>
      <c r="D29" s="141">
        <f>SUM(D8,D17,D22,D23,D24,D27,D28)</f>
        <v>131680</v>
      </c>
      <c r="E29" s="141">
        <f>SUM(E8,E17,E22,E23,E24,E27,E28)</f>
        <v>285528</v>
      </c>
      <c r="F29" s="622">
        <f>SUM(F8,F17,F22,F23,F24,F27,F28)</f>
        <v>215988</v>
      </c>
      <c r="G29" s="636">
        <f t="shared" si="0"/>
        <v>75.64512061864336</v>
      </c>
    </row>
    <row r="30" spans="1:7" s="131" customFormat="1" ht="15" customHeight="1">
      <c r="A30" s="344"/>
      <c r="B30" s="344"/>
      <c r="C30" s="345"/>
      <c r="D30" s="345"/>
      <c r="E30" s="345"/>
      <c r="F30" s="346"/>
      <c r="G30" s="615"/>
    </row>
    <row r="31" spans="1:7" ht="13.5" thickBot="1">
      <c r="A31" s="347"/>
      <c r="B31" s="348"/>
      <c r="C31" s="348"/>
      <c r="D31" s="348"/>
      <c r="E31" s="348"/>
      <c r="F31" s="348"/>
      <c r="G31" s="615"/>
    </row>
    <row r="32" spans="1:7" s="89" customFormat="1" ht="16.5" customHeight="1" thickBot="1">
      <c r="A32" s="349"/>
      <c r="B32" s="350"/>
      <c r="C32" s="351" t="s">
        <v>50</v>
      </c>
      <c r="D32" s="351"/>
      <c r="E32" s="351"/>
      <c r="F32" s="629"/>
      <c r="G32" s="636"/>
    </row>
    <row r="33" spans="1:7" s="132" customFormat="1" ht="12" customHeight="1" thickBot="1">
      <c r="A33" s="320" t="s">
        <v>7</v>
      </c>
      <c r="B33" s="17"/>
      <c r="C33" s="38" t="s">
        <v>251</v>
      </c>
      <c r="D33" s="141">
        <f>SUM(D34:D38)</f>
        <v>131680</v>
      </c>
      <c r="E33" s="141">
        <f>SUM(E34:E38)</f>
        <v>282029</v>
      </c>
      <c r="F33" s="622">
        <f>SUM(F34:F38)</f>
        <v>210906</v>
      </c>
      <c r="G33" s="636">
        <f t="shared" si="0"/>
        <v>74.78167138840332</v>
      </c>
    </row>
    <row r="34" spans="1:7" ht="12" customHeight="1">
      <c r="A34" s="353"/>
      <c r="B34" s="354" t="s">
        <v>93</v>
      </c>
      <c r="C34" s="11" t="s">
        <v>35</v>
      </c>
      <c r="D34" s="397">
        <v>81359</v>
      </c>
      <c r="E34" s="397">
        <v>83592</v>
      </c>
      <c r="F34" s="627">
        <v>63032</v>
      </c>
      <c r="G34" s="636">
        <f t="shared" si="0"/>
        <v>75.40434491338884</v>
      </c>
    </row>
    <row r="35" spans="1:7" ht="12" customHeight="1">
      <c r="A35" s="355"/>
      <c r="B35" s="270" t="s">
        <v>94</v>
      </c>
      <c r="C35" s="9" t="s">
        <v>252</v>
      </c>
      <c r="D35" s="377">
        <v>21102</v>
      </c>
      <c r="E35" s="377">
        <v>24297</v>
      </c>
      <c r="F35" s="624">
        <v>15817</v>
      </c>
      <c r="G35" s="636">
        <f t="shared" si="0"/>
        <v>65.09857184014487</v>
      </c>
    </row>
    <row r="36" spans="1:7" ht="12" customHeight="1">
      <c r="A36" s="355"/>
      <c r="B36" s="270" t="s">
        <v>95</v>
      </c>
      <c r="C36" s="9" t="s">
        <v>36</v>
      </c>
      <c r="D36" s="377">
        <v>29219</v>
      </c>
      <c r="E36" s="377">
        <v>51017</v>
      </c>
      <c r="F36" s="624">
        <v>39826</v>
      </c>
      <c r="G36" s="636">
        <f t="shared" si="0"/>
        <v>78.06417468686908</v>
      </c>
    </row>
    <row r="37" spans="1:7" ht="12" customHeight="1">
      <c r="A37" s="355"/>
      <c r="B37" s="270" t="s">
        <v>96</v>
      </c>
      <c r="C37" s="9" t="s">
        <v>253</v>
      </c>
      <c r="D37" s="377"/>
      <c r="E37" s="377"/>
      <c r="F37" s="624"/>
      <c r="G37" s="636"/>
    </row>
    <row r="38" spans="1:7" ht="12" customHeight="1" thickBot="1">
      <c r="A38" s="355"/>
      <c r="B38" s="270" t="s">
        <v>110</v>
      </c>
      <c r="C38" s="9" t="s">
        <v>254</v>
      </c>
      <c r="D38" s="377"/>
      <c r="E38" s="377">
        <v>123123</v>
      </c>
      <c r="F38" s="624">
        <v>92231</v>
      </c>
      <c r="G38" s="636">
        <f t="shared" si="0"/>
        <v>74.90964320232612</v>
      </c>
    </row>
    <row r="39" spans="1:7" ht="12" customHeight="1" thickBot="1">
      <c r="A39" s="320" t="s">
        <v>8</v>
      </c>
      <c r="B39" s="17"/>
      <c r="C39" s="38" t="s">
        <v>386</v>
      </c>
      <c r="D39" s="141">
        <f>SUM(D40:D43)</f>
        <v>0</v>
      </c>
      <c r="E39" s="141">
        <f>SUM(E40:E43)</f>
        <v>3499</v>
      </c>
      <c r="F39" s="622">
        <f>SUM(F40:F43)</f>
        <v>3499</v>
      </c>
      <c r="G39" s="636">
        <f t="shared" si="0"/>
        <v>100</v>
      </c>
    </row>
    <row r="40" spans="1:7" s="132" customFormat="1" ht="12" customHeight="1">
      <c r="A40" s="353"/>
      <c r="B40" s="354" t="s">
        <v>99</v>
      </c>
      <c r="C40" s="11" t="s">
        <v>265</v>
      </c>
      <c r="D40" s="397"/>
      <c r="E40" s="397">
        <v>3499</v>
      </c>
      <c r="F40" s="627">
        <v>3499</v>
      </c>
      <c r="G40" s="636">
        <f t="shared" si="0"/>
        <v>100</v>
      </c>
    </row>
    <row r="41" spans="1:7" ht="12" customHeight="1">
      <c r="A41" s="355"/>
      <c r="B41" s="270" t="s">
        <v>100</v>
      </c>
      <c r="C41" s="9" t="s">
        <v>266</v>
      </c>
      <c r="D41" s="377"/>
      <c r="E41" s="377"/>
      <c r="F41" s="624"/>
      <c r="G41" s="636"/>
    </row>
    <row r="42" spans="1:7" ht="12" customHeight="1">
      <c r="A42" s="355"/>
      <c r="B42" s="270" t="s">
        <v>103</v>
      </c>
      <c r="C42" s="9" t="s">
        <v>269</v>
      </c>
      <c r="D42" s="377"/>
      <c r="E42" s="377"/>
      <c r="F42" s="624"/>
      <c r="G42" s="636"/>
    </row>
    <row r="43" spans="1:7" ht="12" customHeight="1" thickBot="1">
      <c r="A43" s="355"/>
      <c r="B43" s="270" t="s">
        <v>138</v>
      </c>
      <c r="C43" s="9" t="s">
        <v>51</v>
      </c>
      <c r="D43" s="377"/>
      <c r="E43" s="377"/>
      <c r="F43" s="624"/>
      <c r="G43" s="636"/>
    </row>
    <row r="44" spans="1:7" ht="12" customHeight="1" thickBot="1">
      <c r="A44" s="320" t="s">
        <v>9</v>
      </c>
      <c r="B44" s="17"/>
      <c r="C44" s="38" t="s">
        <v>387</v>
      </c>
      <c r="D44" s="376"/>
      <c r="E44" s="376"/>
      <c r="F44" s="623"/>
      <c r="G44" s="636"/>
    </row>
    <row r="45" spans="1:7" ht="12" customHeight="1" thickBot="1">
      <c r="A45" s="320" t="s">
        <v>10</v>
      </c>
      <c r="B45" s="17"/>
      <c r="C45" s="38" t="s">
        <v>392</v>
      </c>
      <c r="D45" s="376"/>
      <c r="E45" s="376"/>
      <c r="F45" s="623">
        <v>842</v>
      </c>
      <c r="G45" s="636"/>
    </row>
    <row r="46" spans="1:7" ht="15" customHeight="1" thickBot="1">
      <c r="A46" s="320" t="s">
        <v>11</v>
      </c>
      <c r="B46" s="326"/>
      <c r="C46" s="360" t="s">
        <v>393</v>
      </c>
      <c r="D46" s="141">
        <f>+D33+D39+D44+D45</f>
        <v>131680</v>
      </c>
      <c r="E46" s="141">
        <f>+E33+E39+E44+E45</f>
        <v>285528</v>
      </c>
      <c r="F46" s="622">
        <f>+F33+F39+F44+F45</f>
        <v>215247</v>
      </c>
      <c r="G46" s="636">
        <f t="shared" si="0"/>
        <v>75.3856014121207</v>
      </c>
    </row>
    <row r="47" spans="1:6" ht="12.75">
      <c r="A47" s="361"/>
      <c r="B47" s="362"/>
      <c r="C47" s="362"/>
      <c r="D47" s="362"/>
      <c r="E47" s="362"/>
      <c r="F47" s="362"/>
    </row>
    <row r="48" spans="1:7" s="488" customFormat="1" ht="15" customHeight="1">
      <c r="A48" s="484"/>
      <c r="B48" s="485"/>
      <c r="C48" s="486"/>
      <c r="D48" s="486"/>
      <c r="E48" s="486"/>
      <c r="F48" s="487"/>
      <c r="G48" s="616"/>
    </row>
    <row r="49" spans="1:7" s="488" customFormat="1" ht="14.25" customHeight="1">
      <c r="A49" s="484"/>
      <c r="B49" s="485"/>
      <c r="C49" s="486"/>
      <c r="D49" s="486"/>
      <c r="E49" s="486"/>
      <c r="F49" s="487"/>
      <c r="G49" s="616"/>
    </row>
  </sheetData>
  <sheetProtection formatCells="0"/>
  <mergeCells count="5">
    <mergeCell ref="A1:F1"/>
    <mergeCell ref="A2:B2"/>
    <mergeCell ref="A5:B5"/>
    <mergeCell ref="C2:E2"/>
    <mergeCell ref="C3:E3"/>
  </mergeCells>
  <printOptions horizontalCentered="1"/>
  <pageMargins left="0.7874015748031497" right="0.28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C54" sqref="C5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3.00390625" style="5" customWidth="1"/>
    <col min="4" max="6" width="13.375" style="5" customWidth="1"/>
    <col min="7" max="7" width="7.875" style="613" customWidth="1"/>
    <col min="8" max="16384" width="9.375" style="5" customWidth="1"/>
  </cols>
  <sheetData>
    <row r="1" spans="1:7" s="3" customFormat="1" ht="21" customHeight="1" thickBot="1">
      <c r="A1" s="726" t="s">
        <v>483</v>
      </c>
      <c r="B1" s="726"/>
      <c r="C1" s="726"/>
      <c r="D1" s="726"/>
      <c r="E1" s="726"/>
      <c r="F1" s="726"/>
      <c r="G1" s="613"/>
    </row>
    <row r="2" spans="1:7" s="128" customFormat="1" ht="25.5" customHeight="1">
      <c r="A2" s="727" t="s">
        <v>376</v>
      </c>
      <c r="B2" s="728"/>
      <c r="C2" s="733" t="s">
        <v>391</v>
      </c>
      <c r="D2" s="734"/>
      <c r="E2" s="735"/>
      <c r="F2" s="407" t="s">
        <v>146</v>
      </c>
      <c r="G2" s="614"/>
    </row>
    <row r="3" spans="1:7" s="128" customFormat="1" ht="16.5" thickBot="1">
      <c r="A3" s="298" t="s">
        <v>351</v>
      </c>
      <c r="B3" s="299"/>
      <c r="C3" s="736" t="s">
        <v>482</v>
      </c>
      <c r="D3" s="740"/>
      <c r="E3" s="740"/>
      <c r="F3" s="157"/>
      <c r="G3" s="614"/>
    </row>
    <row r="4" spans="1:7" s="129" customFormat="1" ht="15.75" customHeight="1" thickBot="1">
      <c r="A4" s="300"/>
      <c r="B4" s="300"/>
      <c r="C4" s="300"/>
      <c r="D4" s="300"/>
      <c r="E4" s="300"/>
      <c r="F4" s="301" t="s">
        <v>43</v>
      </c>
      <c r="G4" s="614"/>
    </row>
    <row r="5" spans="1:7" ht="30" customHeight="1" thickBot="1">
      <c r="A5" s="729" t="s">
        <v>352</v>
      </c>
      <c r="B5" s="730"/>
      <c r="C5" s="302" t="s">
        <v>44</v>
      </c>
      <c r="D5" s="363" t="s">
        <v>65</v>
      </c>
      <c r="E5" s="363" t="s">
        <v>139</v>
      </c>
      <c r="F5" s="303" t="s">
        <v>555</v>
      </c>
      <c r="G5" s="639" t="s">
        <v>559</v>
      </c>
    </row>
    <row r="6" spans="1:7" s="89" customFormat="1" ht="12.75" customHeight="1" thickBot="1">
      <c r="A6" s="304">
        <v>1</v>
      </c>
      <c r="B6" s="305">
        <v>2</v>
      </c>
      <c r="C6" s="305">
        <v>3</v>
      </c>
      <c r="D6" s="364"/>
      <c r="E6" s="364"/>
      <c r="F6" s="306">
        <v>4</v>
      </c>
      <c r="G6" s="637"/>
    </row>
    <row r="7" spans="1:7" s="89" customFormat="1" ht="15.75" customHeight="1" thickBot="1">
      <c r="A7" s="307"/>
      <c r="B7" s="308"/>
      <c r="C7" s="308" t="s">
        <v>45</v>
      </c>
      <c r="D7" s="308"/>
      <c r="E7" s="308"/>
      <c r="F7" s="309"/>
      <c r="G7" s="637"/>
    </row>
    <row r="8" spans="1:7" s="130" customFormat="1" ht="12" customHeight="1" thickBot="1">
      <c r="A8" s="304" t="s">
        <v>7</v>
      </c>
      <c r="B8" s="310"/>
      <c r="C8" s="311" t="s">
        <v>378</v>
      </c>
      <c r="D8" s="141">
        <f>SUM(D9:D16)</f>
        <v>0</v>
      </c>
      <c r="E8" s="141">
        <f>SUM(E9:E16)</f>
        <v>0</v>
      </c>
      <c r="F8" s="292">
        <f>SUM(F9:F16)</f>
        <v>0</v>
      </c>
      <c r="G8" s="638"/>
    </row>
    <row r="9" spans="1:7" s="130" customFormat="1" ht="12" customHeight="1">
      <c r="A9" s="315"/>
      <c r="B9" s="313" t="s">
        <v>93</v>
      </c>
      <c r="C9" s="13" t="s">
        <v>176</v>
      </c>
      <c r="D9" s="395"/>
      <c r="E9" s="395"/>
      <c r="F9" s="366"/>
      <c r="G9" s="638"/>
    </row>
    <row r="10" spans="1:7" s="130" customFormat="1" ht="12" customHeight="1">
      <c r="A10" s="312"/>
      <c r="B10" s="313" t="s">
        <v>94</v>
      </c>
      <c r="C10" s="9" t="s">
        <v>177</v>
      </c>
      <c r="D10" s="377"/>
      <c r="E10" s="377"/>
      <c r="F10" s="372"/>
      <c r="G10" s="638"/>
    </row>
    <row r="11" spans="1:7" s="130" customFormat="1" ht="12" customHeight="1">
      <c r="A11" s="312"/>
      <c r="B11" s="313" t="s">
        <v>95</v>
      </c>
      <c r="C11" s="9" t="s">
        <v>178</v>
      </c>
      <c r="D11" s="377"/>
      <c r="E11" s="377"/>
      <c r="F11" s="372"/>
      <c r="G11" s="638"/>
    </row>
    <row r="12" spans="1:7" s="130" customFormat="1" ht="12" customHeight="1">
      <c r="A12" s="312"/>
      <c r="B12" s="313" t="s">
        <v>96</v>
      </c>
      <c r="C12" s="9" t="s">
        <v>179</v>
      </c>
      <c r="D12" s="377"/>
      <c r="E12" s="377"/>
      <c r="F12" s="372"/>
      <c r="G12" s="638"/>
    </row>
    <row r="13" spans="1:7" s="130" customFormat="1" ht="12" customHeight="1">
      <c r="A13" s="312"/>
      <c r="B13" s="313" t="s">
        <v>3</v>
      </c>
      <c r="C13" s="8" t="s">
        <v>181</v>
      </c>
      <c r="D13" s="377"/>
      <c r="E13" s="377"/>
      <c r="F13" s="372"/>
      <c r="G13" s="638"/>
    </row>
    <row r="14" spans="1:7" s="130" customFormat="1" ht="12" customHeight="1">
      <c r="A14" s="316"/>
      <c r="B14" s="313" t="s">
        <v>97</v>
      </c>
      <c r="C14" s="9" t="s">
        <v>183</v>
      </c>
      <c r="D14" s="404"/>
      <c r="E14" s="404"/>
      <c r="F14" s="405"/>
      <c r="G14" s="638"/>
    </row>
    <row r="15" spans="1:7" s="131" customFormat="1" ht="12" customHeight="1">
      <c r="A15" s="312"/>
      <c r="B15" s="313" t="s">
        <v>98</v>
      </c>
      <c r="C15" s="9" t="s">
        <v>379</v>
      </c>
      <c r="D15" s="377"/>
      <c r="E15" s="377"/>
      <c r="F15" s="372"/>
      <c r="G15" s="638"/>
    </row>
    <row r="16" spans="1:7" s="131" customFormat="1" ht="12" customHeight="1" thickBot="1">
      <c r="A16" s="317"/>
      <c r="B16" s="318" t="s">
        <v>111</v>
      </c>
      <c r="C16" s="8" t="s">
        <v>380</v>
      </c>
      <c r="D16" s="378"/>
      <c r="E16" s="378"/>
      <c r="F16" s="373"/>
      <c r="G16" s="638"/>
    </row>
    <row r="17" spans="1:7" s="130" customFormat="1" ht="12" customHeight="1" thickBot="1">
      <c r="A17" s="304" t="s">
        <v>8</v>
      </c>
      <c r="B17" s="310"/>
      <c r="C17" s="311" t="s">
        <v>381</v>
      </c>
      <c r="D17" s="141">
        <f>SUM(D18:D21)</f>
        <v>2485</v>
      </c>
      <c r="E17" s="141">
        <f>SUM(E18:E21)</f>
        <v>5871</v>
      </c>
      <c r="F17" s="292">
        <f>SUM(F18:F21)</f>
        <v>2459</v>
      </c>
      <c r="G17" s="638">
        <f>F17/E17*100</f>
        <v>41.883835803099984</v>
      </c>
    </row>
    <row r="18" spans="1:7" s="131" customFormat="1" ht="12" customHeight="1">
      <c r="A18" s="312"/>
      <c r="B18" s="313" t="s">
        <v>99</v>
      </c>
      <c r="C18" s="11" t="s">
        <v>135</v>
      </c>
      <c r="D18" s="377">
        <v>2485</v>
      </c>
      <c r="E18" s="377">
        <v>5871</v>
      </c>
      <c r="F18" s="372">
        <v>2459</v>
      </c>
      <c r="G18" s="638">
        <f>F18/E18*100</f>
        <v>41.883835803099984</v>
      </c>
    </row>
    <row r="19" spans="1:7" s="131" customFormat="1" ht="12" customHeight="1">
      <c r="A19" s="312"/>
      <c r="B19" s="313" t="s">
        <v>100</v>
      </c>
      <c r="C19" s="9" t="s">
        <v>136</v>
      </c>
      <c r="D19" s="377"/>
      <c r="E19" s="377"/>
      <c r="F19" s="372"/>
      <c r="G19" s="638"/>
    </row>
    <row r="20" spans="1:7" s="131" customFormat="1" ht="12" customHeight="1">
      <c r="A20" s="312"/>
      <c r="B20" s="313" t="s">
        <v>101</v>
      </c>
      <c r="C20" s="9" t="s">
        <v>382</v>
      </c>
      <c r="D20" s="377"/>
      <c r="E20" s="377"/>
      <c r="F20" s="372"/>
      <c r="G20" s="638"/>
    </row>
    <row r="21" spans="1:7" s="131" customFormat="1" ht="12" customHeight="1" thickBot="1">
      <c r="A21" s="312"/>
      <c r="B21" s="313" t="s">
        <v>102</v>
      </c>
      <c r="C21" s="9" t="s">
        <v>137</v>
      </c>
      <c r="D21" s="377"/>
      <c r="E21" s="377"/>
      <c r="F21" s="372"/>
      <c r="G21" s="638"/>
    </row>
    <row r="22" spans="1:7" s="131" customFormat="1" ht="12" customHeight="1" thickBot="1">
      <c r="A22" s="320" t="s">
        <v>9</v>
      </c>
      <c r="B22" s="76"/>
      <c r="C22" s="76" t="s">
        <v>383</v>
      </c>
      <c r="D22" s="376"/>
      <c r="E22" s="376"/>
      <c r="F22" s="328"/>
      <c r="G22" s="638"/>
    </row>
    <row r="23" spans="1:7" s="130" customFormat="1" ht="12" customHeight="1" thickBot="1">
      <c r="A23" s="320" t="s">
        <v>10</v>
      </c>
      <c r="B23" s="310"/>
      <c r="C23" s="76" t="s">
        <v>388</v>
      </c>
      <c r="D23" s="376"/>
      <c r="E23" s="376"/>
      <c r="F23" s="328"/>
      <c r="G23" s="638"/>
    </row>
    <row r="24" spans="1:7" s="130" customFormat="1" ht="12" customHeight="1" thickBot="1">
      <c r="A24" s="304" t="s">
        <v>11</v>
      </c>
      <c r="B24" s="333"/>
      <c r="C24" s="76" t="s">
        <v>389</v>
      </c>
      <c r="D24" s="141">
        <f>+D25+D26</f>
        <v>0</v>
      </c>
      <c r="E24" s="141">
        <f>+E25+E26</f>
        <v>0</v>
      </c>
      <c r="F24" s="292">
        <f>+F25+F26</f>
        <v>0</v>
      </c>
      <c r="G24" s="638"/>
    </row>
    <row r="25" spans="1:7" s="130" customFormat="1" ht="12" customHeight="1">
      <c r="A25" s="315"/>
      <c r="B25" s="321" t="s">
        <v>77</v>
      </c>
      <c r="C25" s="238" t="s">
        <v>69</v>
      </c>
      <c r="D25" s="411"/>
      <c r="E25" s="411"/>
      <c r="F25" s="408"/>
      <c r="G25" s="638"/>
    </row>
    <row r="26" spans="1:7" s="130" customFormat="1" ht="12" customHeight="1" thickBot="1">
      <c r="A26" s="323"/>
      <c r="B26" s="324" t="s">
        <v>78</v>
      </c>
      <c r="C26" s="242" t="s">
        <v>384</v>
      </c>
      <c r="D26" s="412"/>
      <c r="E26" s="412"/>
      <c r="F26" s="410"/>
      <c r="G26" s="638"/>
    </row>
    <row r="27" spans="1:7" s="131" customFormat="1" ht="12" customHeight="1" thickBot="1">
      <c r="A27" s="334" t="s">
        <v>12</v>
      </c>
      <c r="B27" s="335"/>
      <c r="C27" s="76" t="s">
        <v>390</v>
      </c>
      <c r="D27" s="376">
        <v>51405</v>
      </c>
      <c r="E27" s="376">
        <v>51830</v>
      </c>
      <c r="F27" s="328">
        <v>39076</v>
      </c>
      <c r="G27" s="638">
        <f>F27/E27*100</f>
        <v>75.3926297511094</v>
      </c>
    </row>
    <row r="28" spans="1:7" s="131" customFormat="1" ht="12" customHeight="1" thickBot="1">
      <c r="A28" s="334" t="s">
        <v>13</v>
      </c>
      <c r="B28" s="409"/>
      <c r="C28" s="368" t="s">
        <v>394</v>
      </c>
      <c r="D28" s="376"/>
      <c r="E28" s="376"/>
      <c r="F28" s="328"/>
      <c r="G28" s="638"/>
    </row>
    <row r="29" spans="1:7" s="131" customFormat="1" ht="15" customHeight="1" thickBot="1">
      <c r="A29" s="334" t="s">
        <v>14</v>
      </c>
      <c r="B29" s="341"/>
      <c r="C29" s="342" t="s">
        <v>385</v>
      </c>
      <c r="D29" s="141">
        <f>SUM(D8,D17,D22,D23,D24,D27,D28)</f>
        <v>53890</v>
      </c>
      <c r="E29" s="141">
        <f>SUM(E8,E17,E22,E23,E24,E27,E28)</f>
        <v>57701</v>
      </c>
      <c r="F29" s="292">
        <f>SUM(F8,F17,F22,F23,F24,F27,F28)</f>
        <v>41535</v>
      </c>
      <c r="G29" s="638">
        <f>F29/E29*100</f>
        <v>71.9831545380496</v>
      </c>
    </row>
    <row r="30" spans="1:7" s="131" customFormat="1" ht="15" customHeight="1">
      <c r="A30" s="344"/>
      <c r="B30" s="344"/>
      <c r="C30" s="345"/>
      <c r="D30" s="345"/>
      <c r="E30" s="345"/>
      <c r="F30" s="346"/>
      <c r="G30" s="615"/>
    </row>
    <row r="31" spans="1:7" ht="13.5" thickBot="1">
      <c r="A31" s="347"/>
      <c r="B31" s="348"/>
      <c r="C31" s="348"/>
      <c r="D31" s="348"/>
      <c r="E31" s="348"/>
      <c r="F31" s="348"/>
      <c r="G31" s="615"/>
    </row>
    <row r="32" spans="1:7" s="89" customFormat="1" ht="16.5" customHeight="1" thickBot="1">
      <c r="A32" s="349"/>
      <c r="B32" s="350"/>
      <c r="C32" s="351" t="s">
        <v>50</v>
      </c>
      <c r="D32" s="351"/>
      <c r="E32" s="351"/>
      <c r="F32" s="352"/>
      <c r="G32" s="638"/>
    </row>
    <row r="33" spans="1:7" s="132" customFormat="1" ht="12" customHeight="1" thickBot="1">
      <c r="A33" s="320" t="s">
        <v>7</v>
      </c>
      <c r="B33" s="17"/>
      <c r="C33" s="38" t="s">
        <v>251</v>
      </c>
      <c r="D33" s="141">
        <f>SUM(D34:D38)</f>
        <v>53890</v>
      </c>
      <c r="E33" s="141">
        <f>SUM(E34:E38)</f>
        <v>57701</v>
      </c>
      <c r="F33" s="292">
        <f>SUM(F34:F38)</f>
        <v>40300</v>
      </c>
      <c r="G33" s="638">
        <f>F33/E33*100</f>
        <v>69.84281034990728</v>
      </c>
    </row>
    <row r="34" spans="1:7" ht="12" customHeight="1">
      <c r="A34" s="353"/>
      <c r="B34" s="354" t="s">
        <v>93</v>
      </c>
      <c r="C34" s="11" t="s">
        <v>35</v>
      </c>
      <c r="D34" s="397">
        <v>37650</v>
      </c>
      <c r="E34" s="397">
        <v>41199</v>
      </c>
      <c r="F34" s="392">
        <v>28951</v>
      </c>
      <c r="G34" s="638">
        <f>F34/E34*100</f>
        <v>70.27112308551179</v>
      </c>
    </row>
    <row r="35" spans="1:7" ht="12" customHeight="1">
      <c r="A35" s="355"/>
      <c r="B35" s="270" t="s">
        <v>94</v>
      </c>
      <c r="C35" s="9" t="s">
        <v>252</v>
      </c>
      <c r="D35" s="377">
        <v>9864</v>
      </c>
      <c r="E35" s="377">
        <v>10438</v>
      </c>
      <c r="F35" s="372">
        <v>7462</v>
      </c>
      <c r="G35" s="638">
        <f>F35/E35*100</f>
        <v>71.48879095612186</v>
      </c>
    </row>
    <row r="36" spans="1:7" ht="12" customHeight="1">
      <c r="A36" s="355"/>
      <c r="B36" s="270" t="s">
        <v>95</v>
      </c>
      <c r="C36" s="9" t="s">
        <v>36</v>
      </c>
      <c r="D36" s="377">
        <v>6376</v>
      </c>
      <c r="E36" s="377">
        <v>6064</v>
      </c>
      <c r="F36" s="372">
        <v>3887</v>
      </c>
      <c r="G36" s="638">
        <f>F36/E36*100</f>
        <v>64.09960422163589</v>
      </c>
    </row>
    <row r="37" spans="1:7" ht="12" customHeight="1">
      <c r="A37" s="355"/>
      <c r="B37" s="270" t="s">
        <v>96</v>
      </c>
      <c r="C37" s="9" t="s">
        <v>253</v>
      </c>
      <c r="D37" s="377"/>
      <c r="E37" s="377"/>
      <c r="F37" s="372"/>
      <c r="G37" s="638"/>
    </row>
    <row r="38" spans="1:7" ht="12" customHeight="1" thickBot="1">
      <c r="A38" s="355"/>
      <c r="B38" s="270" t="s">
        <v>110</v>
      </c>
      <c r="C38" s="9" t="s">
        <v>254</v>
      </c>
      <c r="D38" s="377"/>
      <c r="E38" s="377"/>
      <c r="F38" s="372"/>
      <c r="G38" s="638"/>
    </row>
    <row r="39" spans="1:7" ht="12" customHeight="1" thickBot="1">
      <c r="A39" s="320" t="s">
        <v>8</v>
      </c>
      <c r="B39" s="17"/>
      <c r="C39" s="38" t="s">
        <v>386</v>
      </c>
      <c r="D39" s="141">
        <f>SUM(D40:D43)</f>
        <v>0</v>
      </c>
      <c r="E39" s="141">
        <f>SUM(E40:E43)</f>
        <v>0</v>
      </c>
      <c r="F39" s="292">
        <f>SUM(F40:F43)</f>
        <v>0</v>
      </c>
      <c r="G39" s="638"/>
    </row>
    <row r="40" spans="1:7" s="132" customFormat="1" ht="12" customHeight="1">
      <c r="A40" s="353"/>
      <c r="B40" s="354" t="s">
        <v>99</v>
      </c>
      <c r="C40" s="11" t="s">
        <v>265</v>
      </c>
      <c r="D40" s="397"/>
      <c r="E40" s="397"/>
      <c r="F40" s="392"/>
      <c r="G40" s="638"/>
    </row>
    <row r="41" spans="1:7" ht="12" customHeight="1">
      <c r="A41" s="355"/>
      <c r="B41" s="270" t="s">
        <v>100</v>
      </c>
      <c r="C41" s="9" t="s">
        <v>266</v>
      </c>
      <c r="D41" s="377"/>
      <c r="E41" s="377"/>
      <c r="F41" s="372"/>
      <c r="G41" s="638"/>
    </row>
    <row r="42" spans="1:7" ht="12" customHeight="1">
      <c r="A42" s="355"/>
      <c r="B42" s="270" t="s">
        <v>103</v>
      </c>
      <c r="C42" s="9" t="s">
        <v>269</v>
      </c>
      <c r="D42" s="377"/>
      <c r="E42" s="377"/>
      <c r="F42" s="372"/>
      <c r="G42" s="638"/>
    </row>
    <row r="43" spans="1:7" ht="12" customHeight="1" thickBot="1">
      <c r="A43" s="355"/>
      <c r="B43" s="270" t="s">
        <v>138</v>
      </c>
      <c r="C43" s="9" t="s">
        <v>51</v>
      </c>
      <c r="D43" s="377"/>
      <c r="E43" s="377"/>
      <c r="F43" s="372"/>
      <c r="G43" s="638"/>
    </row>
    <row r="44" spans="1:7" ht="12" customHeight="1" thickBot="1">
      <c r="A44" s="320" t="s">
        <v>9</v>
      </c>
      <c r="B44" s="17"/>
      <c r="C44" s="38" t="s">
        <v>387</v>
      </c>
      <c r="D44" s="376"/>
      <c r="E44" s="376"/>
      <c r="F44" s="328"/>
      <c r="G44" s="638"/>
    </row>
    <row r="45" spans="1:7" ht="12" customHeight="1" thickBot="1">
      <c r="A45" s="320" t="s">
        <v>10</v>
      </c>
      <c r="B45" s="17"/>
      <c r="C45" s="38" t="s">
        <v>392</v>
      </c>
      <c r="D45" s="376"/>
      <c r="E45" s="376"/>
      <c r="F45" s="328">
        <v>754</v>
      </c>
      <c r="G45" s="638"/>
    </row>
    <row r="46" spans="1:7" ht="15" customHeight="1" thickBot="1">
      <c r="A46" s="320" t="s">
        <v>11</v>
      </c>
      <c r="B46" s="326"/>
      <c r="C46" s="360" t="s">
        <v>393</v>
      </c>
      <c r="D46" s="141">
        <f>+D33+D39+D44+D45</f>
        <v>53890</v>
      </c>
      <c r="E46" s="141">
        <f>+E33+E39+E44+E45</f>
        <v>57701</v>
      </c>
      <c r="F46" s="292">
        <f>+F33+F39+F44+F45</f>
        <v>41054</v>
      </c>
      <c r="G46" s="638">
        <f>F46/E46*100</f>
        <v>71.14954680161523</v>
      </c>
    </row>
    <row r="47" spans="1:6" ht="12.75">
      <c r="A47" s="361"/>
      <c r="B47" s="362"/>
      <c r="C47" s="362"/>
      <c r="D47" s="362"/>
      <c r="E47" s="362"/>
      <c r="F47" s="362"/>
    </row>
    <row r="48" spans="1:7" s="488" customFormat="1" ht="15" customHeight="1">
      <c r="A48" s="484"/>
      <c r="B48" s="485"/>
      <c r="C48" s="486"/>
      <c r="D48" s="486"/>
      <c r="E48" s="486"/>
      <c r="F48" s="487"/>
      <c r="G48" s="616"/>
    </row>
    <row r="49" spans="1:7" s="488" customFormat="1" ht="14.25" customHeight="1">
      <c r="A49" s="484"/>
      <c r="B49" s="485"/>
      <c r="C49" s="486"/>
      <c r="D49" s="486"/>
      <c r="E49" s="486"/>
      <c r="F49" s="487"/>
      <c r="G49" s="616"/>
    </row>
    <row r="50" spans="1:3" ht="51" customHeight="1">
      <c r="A50" s="741"/>
      <c r="B50" s="741"/>
      <c r="C50" s="741"/>
    </row>
  </sheetData>
  <sheetProtection formatCells="0"/>
  <mergeCells count="6">
    <mergeCell ref="A1:F1"/>
    <mergeCell ref="A50:C50"/>
    <mergeCell ref="A2:B2"/>
    <mergeCell ref="C2:E2"/>
    <mergeCell ref="C3:E3"/>
    <mergeCell ref="A5:B5"/>
  </mergeCells>
  <printOptions horizontalCentered="1"/>
  <pageMargins left="0.7874015748031497" right="0.28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I43" sqref="I4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3.00390625" style="5" customWidth="1"/>
    <col min="4" max="6" width="13.375" style="5" customWidth="1"/>
    <col min="7" max="7" width="7.875" style="617" customWidth="1"/>
    <col min="8" max="16384" width="9.375" style="5" customWidth="1"/>
  </cols>
  <sheetData>
    <row r="1" spans="1:7" s="3" customFormat="1" ht="21" customHeight="1" thickBot="1">
      <c r="A1" s="726" t="s">
        <v>485</v>
      </c>
      <c r="B1" s="726"/>
      <c r="C1" s="726"/>
      <c r="D1" s="726"/>
      <c r="E1" s="726"/>
      <c r="F1" s="726"/>
      <c r="G1" s="617"/>
    </row>
    <row r="2" spans="1:7" s="128" customFormat="1" ht="25.5" customHeight="1">
      <c r="A2" s="727" t="s">
        <v>376</v>
      </c>
      <c r="B2" s="728"/>
      <c r="C2" s="733" t="s">
        <v>391</v>
      </c>
      <c r="D2" s="734"/>
      <c r="E2" s="735"/>
      <c r="F2" s="407" t="s">
        <v>146</v>
      </c>
      <c r="G2" s="618"/>
    </row>
    <row r="3" spans="1:7" s="128" customFormat="1" ht="16.5" thickBot="1">
      <c r="A3" s="298" t="s">
        <v>351</v>
      </c>
      <c r="B3" s="299"/>
      <c r="C3" s="736" t="s">
        <v>484</v>
      </c>
      <c r="D3" s="740"/>
      <c r="E3" s="740"/>
      <c r="F3" s="157"/>
      <c r="G3" s="618"/>
    </row>
    <row r="4" spans="1:7" s="129" customFormat="1" ht="15.75" customHeight="1" thickBot="1">
      <c r="A4" s="300"/>
      <c r="B4" s="300"/>
      <c r="C4" s="300"/>
      <c r="D4" s="300"/>
      <c r="E4" s="300"/>
      <c r="F4" s="301" t="s">
        <v>43</v>
      </c>
      <c r="G4" s="618"/>
    </row>
    <row r="5" spans="1:7" ht="30" customHeight="1" thickBot="1">
      <c r="A5" s="729" t="s">
        <v>352</v>
      </c>
      <c r="B5" s="730"/>
      <c r="C5" s="302" t="s">
        <v>44</v>
      </c>
      <c r="D5" s="363" t="s">
        <v>65</v>
      </c>
      <c r="E5" s="363" t="s">
        <v>139</v>
      </c>
      <c r="F5" s="303" t="s">
        <v>555</v>
      </c>
      <c r="G5" s="640" t="s">
        <v>559</v>
      </c>
    </row>
    <row r="6" spans="1:7" s="89" customFormat="1" ht="12.75" customHeight="1" thickBot="1">
      <c r="A6" s="304">
        <v>1</v>
      </c>
      <c r="B6" s="305">
        <v>2</v>
      </c>
      <c r="C6" s="305">
        <v>3</v>
      </c>
      <c r="D6" s="364"/>
      <c r="E6" s="364"/>
      <c r="F6" s="306">
        <v>4</v>
      </c>
      <c r="G6" s="631"/>
    </row>
    <row r="7" spans="1:7" s="89" customFormat="1" ht="15.75" customHeight="1" thickBot="1">
      <c r="A7" s="307"/>
      <c r="B7" s="308"/>
      <c r="C7" s="308" t="s">
        <v>45</v>
      </c>
      <c r="D7" s="308"/>
      <c r="E7" s="308"/>
      <c r="F7" s="309"/>
      <c r="G7" s="631"/>
    </row>
    <row r="8" spans="1:7" s="130" customFormat="1" ht="12" customHeight="1" thickBot="1">
      <c r="A8" s="304" t="s">
        <v>7</v>
      </c>
      <c r="B8" s="310"/>
      <c r="C8" s="311" t="s">
        <v>378</v>
      </c>
      <c r="D8" s="141">
        <f>SUM(D9:D16)</f>
        <v>0</v>
      </c>
      <c r="E8" s="141">
        <f>SUM(E9:E16)</f>
        <v>4</v>
      </c>
      <c r="F8" s="292">
        <f>SUM(F9:F16)</f>
        <v>4</v>
      </c>
      <c r="G8" s="631">
        <f>F10/E10*100</f>
        <v>100</v>
      </c>
    </row>
    <row r="9" spans="1:7" s="130" customFormat="1" ht="12" customHeight="1">
      <c r="A9" s="315"/>
      <c r="B9" s="313" t="s">
        <v>93</v>
      </c>
      <c r="C9" s="13" t="s">
        <v>176</v>
      </c>
      <c r="D9" s="395"/>
      <c r="E9" s="395"/>
      <c r="F9" s="366"/>
      <c r="G9" s="631"/>
    </row>
    <row r="10" spans="1:7" s="130" customFormat="1" ht="12" customHeight="1">
      <c r="A10" s="312"/>
      <c r="B10" s="313" t="s">
        <v>94</v>
      </c>
      <c r="C10" s="9" t="s">
        <v>177</v>
      </c>
      <c r="D10" s="377"/>
      <c r="E10" s="377">
        <v>3</v>
      </c>
      <c r="F10" s="372">
        <v>3</v>
      </c>
      <c r="G10" s="631">
        <f>F10/E10*100</f>
        <v>100</v>
      </c>
    </row>
    <row r="11" spans="1:7" s="130" customFormat="1" ht="12" customHeight="1">
      <c r="A11" s="312"/>
      <c r="B11" s="313" t="s">
        <v>95</v>
      </c>
      <c r="C11" s="9" t="s">
        <v>178</v>
      </c>
      <c r="D11" s="377"/>
      <c r="E11" s="377"/>
      <c r="F11" s="372"/>
      <c r="G11" s="631"/>
    </row>
    <row r="12" spans="1:7" s="130" customFormat="1" ht="12" customHeight="1">
      <c r="A12" s="312"/>
      <c r="B12" s="313" t="s">
        <v>96</v>
      </c>
      <c r="C12" s="9" t="s">
        <v>179</v>
      </c>
      <c r="D12" s="377"/>
      <c r="E12" s="377"/>
      <c r="F12" s="372"/>
      <c r="G12" s="631"/>
    </row>
    <row r="13" spans="1:7" s="130" customFormat="1" ht="12" customHeight="1">
      <c r="A13" s="312"/>
      <c r="B13" s="313" t="s">
        <v>3</v>
      </c>
      <c r="C13" s="8" t="s">
        <v>181</v>
      </c>
      <c r="D13" s="377"/>
      <c r="E13" s="377"/>
      <c r="F13" s="372"/>
      <c r="G13" s="631"/>
    </row>
    <row r="14" spans="1:7" s="130" customFormat="1" ht="12" customHeight="1">
      <c r="A14" s="316"/>
      <c r="B14" s="313" t="s">
        <v>97</v>
      </c>
      <c r="C14" s="9" t="s">
        <v>183</v>
      </c>
      <c r="D14" s="404"/>
      <c r="E14" s="404">
        <v>1</v>
      </c>
      <c r="F14" s="405">
        <v>1</v>
      </c>
      <c r="G14" s="631">
        <f>F14/E14*100</f>
        <v>100</v>
      </c>
    </row>
    <row r="15" spans="1:7" s="131" customFormat="1" ht="12" customHeight="1">
      <c r="A15" s="312"/>
      <c r="B15" s="313" t="s">
        <v>98</v>
      </c>
      <c r="C15" s="9" t="s">
        <v>379</v>
      </c>
      <c r="D15" s="377"/>
      <c r="E15" s="377"/>
      <c r="F15" s="372"/>
      <c r="G15" s="631"/>
    </row>
    <row r="16" spans="1:7" s="131" customFormat="1" ht="12" customHeight="1" thickBot="1">
      <c r="A16" s="317"/>
      <c r="B16" s="318" t="s">
        <v>111</v>
      </c>
      <c r="C16" s="8" t="s">
        <v>380</v>
      </c>
      <c r="D16" s="378"/>
      <c r="E16" s="378"/>
      <c r="F16" s="373"/>
      <c r="G16" s="631"/>
    </row>
    <row r="17" spans="1:7" s="130" customFormat="1" ht="12" customHeight="1" thickBot="1">
      <c r="A17" s="304" t="s">
        <v>8</v>
      </c>
      <c r="B17" s="310"/>
      <c r="C17" s="311" t="s">
        <v>381</v>
      </c>
      <c r="D17" s="141">
        <f>SUM(D18:D21)</f>
        <v>729</v>
      </c>
      <c r="E17" s="141">
        <f>SUM(E18:E21)</f>
        <v>3504</v>
      </c>
      <c r="F17" s="292">
        <f>SUM(F18:F21)</f>
        <v>1126</v>
      </c>
      <c r="G17" s="631">
        <f>F17/E17*100</f>
        <v>32.13470319634703</v>
      </c>
    </row>
    <row r="18" spans="1:7" s="131" customFormat="1" ht="12" customHeight="1">
      <c r="A18" s="312"/>
      <c r="B18" s="313" t="s">
        <v>99</v>
      </c>
      <c r="C18" s="11" t="s">
        <v>135</v>
      </c>
      <c r="D18" s="377">
        <v>729</v>
      </c>
      <c r="E18" s="377">
        <v>3504</v>
      </c>
      <c r="F18" s="372">
        <v>1126</v>
      </c>
      <c r="G18" s="631">
        <f>F18/E18*100</f>
        <v>32.13470319634703</v>
      </c>
    </row>
    <row r="19" spans="1:7" s="131" customFormat="1" ht="12" customHeight="1">
      <c r="A19" s="312"/>
      <c r="B19" s="313" t="s">
        <v>100</v>
      </c>
      <c r="C19" s="9" t="s">
        <v>136</v>
      </c>
      <c r="D19" s="377"/>
      <c r="E19" s="377"/>
      <c r="F19" s="372"/>
      <c r="G19" s="631"/>
    </row>
    <row r="20" spans="1:7" s="131" customFormat="1" ht="12" customHeight="1">
      <c r="A20" s="312"/>
      <c r="B20" s="313" t="s">
        <v>101</v>
      </c>
      <c r="C20" s="9" t="s">
        <v>382</v>
      </c>
      <c r="D20" s="377"/>
      <c r="E20" s="377"/>
      <c r="F20" s="372"/>
      <c r="G20" s="631"/>
    </row>
    <row r="21" spans="1:7" s="131" customFormat="1" ht="12" customHeight="1" thickBot="1">
      <c r="A21" s="312"/>
      <c r="B21" s="313" t="s">
        <v>102</v>
      </c>
      <c r="C21" s="9" t="s">
        <v>137</v>
      </c>
      <c r="D21" s="377"/>
      <c r="E21" s="377"/>
      <c r="F21" s="372"/>
      <c r="G21" s="631"/>
    </row>
    <row r="22" spans="1:7" s="131" customFormat="1" ht="12" customHeight="1" thickBot="1">
      <c r="A22" s="320" t="s">
        <v>9</v>
      </c>
      <c r="B22" s="76"/>
      <c r="C22" s="76" t="s">
        <v>383</v>
      </c>
      <c r="D22" s="376"/>
      <c r="E22" s="376"/>
      <c r="F22" s="328"/>
      <c r="G22" s="631"/>
    </row>
    <row r="23" spans="1:7" s="130" customFormat="1" ht="12" customHeight="1" thickBot="1">
      <c r="A23" s="320" t="s">
        <v>10</v>
      </c>
      <c r="B23" s="310"/>
      <c r="C23" s="76" t="s">
        <v>388</v>
      </c>
      <c r="D23" s="376"/>
      <c r="E23" s="376"/>
      <c r="F23" s="328"/>
      <c r="G23" s="631"/>
    </row>
    <row r="24" spans="1:7" s="130" customFormat="1" ht="12" customHeight="1" thickBot="1">
      <c r="A24" s="304" t="s">
        <v>11</v>
      </c>
      <c r="B24" s="333"/>
      <c r="C24" s="76" t="s">
        <v>389</v>
      </c>
      <c r="D24" s="141">
        <f>+D25+D26</f>
        <v>0</v>
      </c>
      <c r="E24" s="141">
        <f>+E25+E26</f>
        <v>0</v>
      </c>
      <c r="F24" s="292">
        <f>+F25+F26</f>
        <v>0</v>
      </c>
      <c r="G24" s="631"/>
    </row>
    <row r="25" spans="1:7" s="130" customFormat="1" ht="12" customHeight="1">
      <c r="A25" s="315"/>
      <c r="B25" s="321" t="s">
        <v>77</v>
      </c>
      <c r="C25" s="238" t="s">
        <v>69</v>
      </c>
      <c r="D25" s="411"/>
      <c r="E25" s="411"/>
      <c r="F25" s="408"/>
      <c r="G25" s="631"/>
    </row>
    <row r="26" spans="1:7" s="130" customFormat="1" ht="12" customHeight="1" thickBot="1">
      <c r="A26" s="323"/>
      <c r="B26" s="324" t="s">
        <v>78</v>
      </c>
      <c r="C26" s="242" t="s">
        <v>384</v>
      </c>
      <c r="D26" s="412"/>
      <c r="E26" s="412"/>
      <c r="F26" s="410"/>
      <c r="G26" s="631"/>
    </row>
    <row r="27" spans="1:7" s="131" customFormat="1" ht="12" customHeight="1" thickBot="1">
      <c r="A27" s="334" t="s">
        <v>12</v>
      </c>
      <c r="B27" s="335"/>
      <c r="C27" s="76" t="s">
        <v>390</v>
      </c>
      <c r="D27" s="376">
        <v>54534</v>
      </c>
      <c r="E27" s="376">
        <v>54873</v>
      </c>
      <c r="F27" s="328">
        <v>42038</v>
      </c>
      <c r="G27" s="631">
        <f>F27/E27*100</f>
        <v>76.60962586335721</v>
      </c>
    </row>
    <row r="28" spans="1:7" s="131" customFormat="1" ht="12" customHeight="1" thickBot="1">
      <c r="A28" s="334" t="s">
        <v>13</v>
      </c>
      <c r="B28" s="409"/>
      <c r="C28" s="368" t="s">
        <v>394</v>
      </c>
      <c r="D28" s="376"/>
      <c r="E28" s="376"/>
      <c r="F28" s="328">
        <v>131</v>
      </c>
      <c r="G28" s="631"/>
    </row>
    <row r="29" spans="1:7" s="131" customFormat="1" ht="15" customHeight="1" thickBot="1">
      <c r="A29" s="334" t="s">
        <v>14</v>
      </c>
      <c r="B29" s="341"/>
      <c r="C29" s="342" t="s">
        <v>385</v>
      </c>
      <c r="D29" s="141">
        <f>SUM(D8,D17,D22,D23,D24,D27,D28)</f>
        <v>55263</v>
      </c>
      <c r="E29" s="141">
        <f>SUM(E8,E17,E22,E23,E24,E27,E28)</f>
        <v>58381</v>
      </c>
      <c r="F29" s="292">
        <f>SUM(F8,F17,F22,F23,F24,F27,F28)</f>
        <v>43299</v>
      </c>
      <c r="G29" s="631">
        <f>F29/E29*100</f>
        <v>74.1662527192066</v>
      </c>
    </row>
    <row r="30" spans="1:7" s="131" customFormat="1" ht="15" customHeight="1">
      <c r="A30" s="344"/>
      <c r="B30" s="344"/>
      <c r="C30" s="345"/>
      <c r="D30" s="345"/>
      <c r="E30" s="345"/>
      <c r="F30" s="346"/>
      <c r="G30" s="619"/>
    </row>
    <row r="31" spans="1:7" ht="13.5" thickBot="1">
      <c r="A31" s="347"/>
      <c r="B31" s="348"/>
      <c r="C31" s="348"/>
      <c r="D31" s="348"/>
      <c r="E31" s="348"/>
      <c r="F31" s="348"/>
      <c r="G31" s="619"/>
    </row>
    <row r="32" spans="1:7" s="89" customFormat="1" ht="16.5" customHeight="1" thickBot="1">
      <c r="A32" s="349"/>
      <c r="B32" s="350"/>
      <c r="C32" s="351" t="s">
        <v>50</v>
      </c>
      <c r="D32" s="351"/>
      <c r="E32" s="351"/>
      <c r="F32" s="352"/>
      <c r="G32" s="631"/>
    </row>
    <row r="33" spans="1:7" s="132" customFormat="1" ht="12" customHeight="1" thickBot="1">
      <c r="A33" s="320" t="s">
        <v>7</v>
      </c>
      <c r="B33" s="17"/>
      <c r="C33" s="38" t="s">
        <v>251</v>
      </c>
      <c r="D33" s="141">
        <f>SUM(D34:D38)</f>
        <v>55263</v>
      </c>
      <c r="E33" s="141">
        <f>SUM(E34:E38)</f>
        <v>58381</v>
      </c>
      <c r="F33" s="292">
        <f>SUM(F34:F38)</f>
        <v>41964</v>
      </c>
      <c r="G33" s="631">
        <f>F33/E33*100</f>
        <v>71.87954985354824</v>
      </c>
    </row>
    <row r="34" spans="1:7" ht="12" customHeight="1">
      <c r="A34" s="353"/>
      <c r="B34" s="354" t="s">
        <v>93</v>
      </c>
      <c r="C34" s="11" t="s">
        <v>35</v>
      </c>
      <c r="D34" s="397">
        <v>38612</v>
      </c>
      <c r="E34" s="397">
        <v>41846</v>
      </c>
      <c r="F34" s="392">
        <v>30409</v>
      </c>
      <c r="G34" s="631">
        <f>F34/E34*100</f>
        <v>72.66883334129905</v>
      </c>
    </row>
    <row r="35" spans="1:7" ht="12" customHeight="1">
      <c r="A35" s="355"/>
      <c r="B35" s="270" t="s">
        <v>94</v>
      </c>
      <c r="C35" s="9" t="s">
        <v>252</v>
      </c>
      <c r="D35" s="377">
        <v>10143</v>
      </c>
      <c r="E35" s="377">
        <v>10708</v>
      </c>
      <c r="F35" s="372">
        <v>8021</v>
      </c>
      <c r="G35" s="631">
        <f>F35/E35*100</f>
        <v>74.906611878969</v>
      </c>
    </row>
    <row r="36" spans="1:7" ht="12" customHeight="1">
      <c r="A36" s="355"/>
      <c r="B36" s="270" t="s">
        <v>95</v>
      </c>
      <c r="C36" s="9" t="s">
        <v>36</v>
      </c>
      <c r="D36" s="377">
        <v>6508</v>
      </c>
      <c r="E36" s="377">
        <v>5827</v>
      </c>
      <c r="F36" s="372">
        <v>3534</v>
      </c>
      <c r="G36" s="631">
        <f>F36/E36*100</f>
        <v>60.6487043075339</v>
      </c>
    </row>
    <row r="37" spans="1:7" ht="12" customHeight="1">
      <c r="A37" s="355"/>
      <c r="B37" s="270" t="s">
        <v>96</v>
      </c>
      <c r="C37" s="9" t="s">
        <v>253</v>
      </c>
      <c r="D37" s="377"/>
      <c r="E37" s="377"/>
      <c r="F37" s="372"/>
      <c r="G37" s="631"/>
    </row>
    <row r="38" spans="1:7" ht="12" customHeight="1" thickBot="1">
      <c r="A38" s="355"/>
      <c r="B38" s="270" t="s">
        <v>110</v>
      </c>
      <c r="C38" s="9" t="s">
        <v>254</v>
      </c>
      <c r="D38" s="377"/>
      <c r="E38" s="377"/>
      <c r="F38" s="372"/>
      <c r="G38" s="631"/>
    </row>
    <row r="39" spans="1:7" ht="12" customHeight="1" thickBot="1">
      <c r="A39" s="320" t="s">
        <v>8</v>
      </c>
      <c r="B39" s="17"/>
      <c r="C39" s="38" t="s">
        <v>386</v>
      </c>
      <c r="D39" s="141">
        <f>SUM(D40:D43)</f>
        <v>0</v>
      </c>
      <c r="E39" s="141">
        <f>SUM(E40:E43)</f>
        <v>0</v>
      </c>
      <c r="F39" s="292">
        <f>SUM(F40:F43)</f>
        <v>0</v>
      </c>
      <c r="G39" s="631"/>
    </row>
    <row r="40" spans="1:7" s="132" customFormat="1" ht="12" customHeight="1">
      <c r="A40" s="353"/>
      <c r="B40" s="354" t="s">
        <v>99</v>
      </c>
      <c r="C40" s="11" t="s">
        <v>265</v>
      </c>
      <c r="D40" s="397"/>
      <c r="E40" s="397"/>
      <c r="F40" s="392"/>
      <c r="G40" s="631"/>
    </row>
    <row r="41" spans="1:7" ht="12" customHeight="1">
      <c r="A41" s="355"/>
      <c r="B41" s="270" t="s">
        <v>100</v>
      </c>
      <c r="C41" s="9" t="s">
        <v>266</v>
      </c>
      <c r="D41" s="377"/>
      <c r="E41" s="377"/>
      <c r="F41" s="372"/>
      <c r="G41" s="631"/>
    </row>
    <row r="42" spans="1:7" ht="12" customHeight="1">
      <c r="A42" s="355"/>
      <c r="B42" s="270" t="s">
        <v>103</v>
      </c>
      <c r="C42" s="9" t="s">
        <v>269</v>
      </c>
      <c r="D42" s="377"/>
      <c r="E42" s="377"/>
      <c r="F42" s="372"/>
      <c r="G42" s="631"/>
    </row>
    <row r="43" spans="1:7" ht="12" customHeight="1" thickBot="1">
      <c r="A43" s="355"/>
      <c r="B43" s="270" t="s">
        <v>138</v>
      </c>
      <c r="C43" s="9" t="s">
        <v>51</v>
      </c>
      <c r="D43" s="377"/>
      <c r="E43" s="377"/>
      <c r="F43" s="372"/>
      <c r="G43" s="631"/>
    </row>
    <row r="44" spans="1:7" ht="12" customHeight="1" thickBot="1">
      <c r="A44" s="320" t="s">
        <v>9</v>
      </c>
      <c r="B44" s="17"/>
      <c r="C44" s="38" t="s">
        <v>387</v>
      </c>
      <c r="D44" s="376"/>
      <c r="E44" s="376"/>
      <c r="F44" s="328"/>
      <c r="G44" s="631"/>
    </row>
    <row r="45" spans="1:7" ht="12" customHeight="1" thickBot="1">
      <c r="A45" s="320" t="s">
        <v>10</v>
      </c>
      <c r="B45" s="17"/>
      <c r="C45" s="38" t="s">
        <v>392</v>
      </c>
      <c r="D45" s="376"/>
      <c r="E45" s="376"/>
      <c r="F45" s="328">
        <v>602</v>
      </c>
      <c r="G45" s="631"/>
    </row>
    <row r="46" spans="1:7" ht="15" customHeight="1" thickBot="1">
      <c r="A46" s="320" t="s">
        <v>11</v>
      </c>
      <c r="B46" s="326"/>
      <c r="C46" s="360" t="s">
        <v>393</v>
      </c>
      <c r="D46" s="141">
        <f>+D33+D39+D44+D45</f>
        <v>55263</v>
      </c>
      <c r="E46" s="141">
        <f>+E33+E39+E44+E45</f>
        <v>58381</v>
      </c>
      <c r="F46" s="292">
        <f>+F33+F39+F44+F45</f>
        <v>42566</v>
      </c>
      <c r="G46" s="631">
        <f>F46/E46*100</f>
        <v>72.91070725064661</v>
      </c>
    </row>
    <row r="47" spans="1:6" ht="12.75">
      <c r="A47" s="361"/>
      <c r="B47" s="362"/>
      <c r="C47" s="362"/>
      <c r="D47" s="362"/>
      <c r="E47" s="362"/>
      <c r="F47" s="362"/>
    </row>
    <row r="48" spans="1:7" s="488" customFormat="1" ht="15" customHeight="1">
      <c r="A48" s="484"/>
      <c r="B48" s="485"/>
      <c r="C48" s="486"/>
      <c r="D48" s="486"/>
      <c r="E48" s="486"/>
      <c r="F48" s="487"/>
      <c r="G48" s="620"/>
    </row>
    <row r="49" spans="1:7" s="488" customFormat="1" ht="14.25" customHeight="1">
      <c r="A49" s="484"/>
      <c r="B49" s="485"/>
      <c r="C49" s="486"/>
      <c r="D49" s="486"/>
      <c r="E49" s="486"/>
      <c r="F49" s="487"/>
      <c r="G49" s="620"/>
    </row>
    <row r="50" spans="1:3" ht="51" customHeight="1">
      <c r="A50" s="741"/>
      <c r="B50" s="741"/>
      <c r="C50" s="741"/>
    </row>
  </sheetData>
  <mergeCells count="6">
    <mergeCell ref="A5:B5"/>
    <mergeCell ref="A50:C50"/>
    <mergeCell ref="A1:F1"/>
    <mergeCell ref="A2:B2"/>
    <mergeCell ref="C2:E2"/>
    <mergeCell ref="C3:E3"/>
  </mergeCells>
  <printOptions/>
  <pageMargins left="0.75" right="0.33" top="1" bottom="1" header="0.5" footer="0.5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J10" sqref="J10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3.00390625" style="5" customWidth="1"/>
    <col min="4" max="6" width="13.375" style="5" customWidth="1"/>
    <col min="7" max="7" width="7.625" style="613" customWidth="1"/>
    <col min="8" max="16384" width="9.375" style="5" customWidth="1"/>
  </cols>
  <sheetData>
    <row r="1" spans="1:7" s="3" customFormat="1" ht="21" customHeight="1" thickBot="1">
      <c r="A1" s="726" t="s">
        <v>487</v>
      </c>
      <c r="B1" s="726"/>
      <c r="C1" s="726"/>
      <c r="D1" s="726"/>
      <c r="E1" s="726"/>
      <c r="F1" s="726"/>
      <c r="G1" s="613"/>
    </row>
    <row r="2" spans="1:7" s="128" customFormat="1" ht="25.5" customHeight="1">
      <c r="A2" s="727" t="s">
        <v>376</v>
      </c>
      <c r="B2" s="728"/>
      <c r="C2" s="733" t="s">
        <v>391</v>
      </c>
      <c r="D2" s="734"/>
      <c r="E2" s="735"/>
      <c r="F2" s="407" t="s">
        <v>146</v>
      </c>
      <c r="G2" s="614"/>
    </row>
    <row r="3" spans="1:7" s="128" customFormat="1" ht="16.5" thickBot="1">
      <c r="A3" s="298" t="s">
        <v>351</v>
      </c>
      <c r="B3" s="299"/>
      <c r="C3" s="736" t="s">
        <v>486</v>
      </c>
      <c r="D3" s="740"/>
      <c r="E3" s="740"/>
      <c r="F3" s="157"/>
      <c r="G3" s="614"/>
    </row>
    <row r="4" spans="1:7" s="129" customFormat="1" ht="15.75" customHeight="1" thickBot="1">
      <c r="A4" s="300"/>
      <c r="B4" s="300"/>
      <c r="C4" s="300"/>
      <c r="D4" s="300"/>
      <c r="E4" s="300"/>
      <c r="F4" s="301" t="s">
        <v>43</v>
      </c>
      <c r="G4" s="614"/>
    </row>
    <row r="5" spans="1:7" ht="30" customHeight="1" thickBot="1">
      <c r="A5" s="729" t="s">
        <v>352</v>
      </c>
      <c r="B5" s="730"/>
      <c r="C5" s="302" t="s">
        <v>44</v>
      </c>
      <c r="D5" s="363" t="s">
        <v>65</v>
      </c>
      <c r="E5" s="363" t="s">
        <v>139</v>
      </c>
      <c r="F5" s="303" t="s">
        <v>555</v>
      </c>
      <c r="G5" s="639" t="s">
        <v>559</v>
      </c>
    </row>
    <row r="6" spans="1:7" s="89" customFormat="1" ht="12.75" customHeight="1" thickBot="1">
      <c r="A6" s="304">
        <v>1</v>
      </c>
      <c r="B6" s="305">
        <v>2</v>
      </c>
      <c r="C6" s="305">
        <v>3</v>
      </c>
      <c r="D6" s="364"/>
      <c r="E6" s="364"/>
      <c r="F6" s="306">
        <v>4</v>
      </c>
      <c r="G6" s="637"/>
    </row>
    <row r="7" spans="1:7" s="89" customFormat="1" ht="15.75" customHeight="1" thickBot="1">
      <c r="A7" s="307"/>
      <c r="B7" s="308"/>
      <c r="C7" s="308" t="s">
        <v>45</v>
      </c>
      <c r="D7" s="308"/>
      <c r="E7" s="308"/>
      <c r="F7" s="309"/>
      <c r="G7" s="637"/>
    </row>
    <row r="8" spans="1:7" s="130" customFormat="1" ht="12" customHeight="1" thickBot="1">
      <c r="A8" s="304" t="s">
        <v>7</v>
      </c>
      <c r="B8" s="310"/>
      <c r="C8" s="311" t="s">
        <v>378</v>
      </c>
      <c r="D8" s="141">
        <f>SUM(D9:D16)</f>
        <v>4000</v>
      </c>
      <c r="E8" s="141">
        <f>SUM(E9:E16)</f>
        <v>3697</v>
      </c>
      <c r="F8" s="292">
        <f>SUM(F9:F16)</f>
        <v>2048</v>
      </c>
      <c r="G8" s="638">
        <f>F8/E8*100</f>
        <v>55.396267243711115</v>
      </c>
    </row>
    <row r="9" spans="1:7" s="130" customFormat="1" ht="12" customHeight="1">
      <c r="A9" s="315"/>
      <c r="B9" s="313" t="s">
        <v>93</v>
      </c>
      <c r="C9" s="13" t="s">
        <v>176</v>
      </c>
      <c r="D9" s="395"/>
      <c r="E9" s="395"/>
      <c r="F9" s="366"/>
      <c r="G9" s="638"/>
    </row>
    <row r="10" spans="1:7" s="130" customFormat="1" ht="12" customHeight="1">
      <c r="A10" s="312"/>
      <c r="B10" s="313" t="s">
        <v>94</v>
      </c>
      <c r="C10" s="9" t="s">
        <v>177</v>
      </c>
      <c r="D10" s="377">
        <v>1000</v>
      </c>
      <c r="E10" s="377">
        <v>697</v>
      </c>
      <c r="F10" s="372">
        <v>531</v>
      </c>
      <c r="G10" s="638">
        <f>F10/E10*100</f>
        <v>76.18364418938307</v>
      </c>
    </row>
    <row r="11" spans="1:7" s="130" customFormat="1" ht="12" customHeight="1">
      <c r="A11" s="312"/>
      <c r="B11" s="313" t="s">
        <v>95</v>
      </c>
      <c r="C11" s="9" t="s">
        <v>178</v>
      </c>
      <c r="D11" s="377">
        <v>3000</v>
      </c>
      <c r="E11" s="377">
        <v>2954</v>
      </c>
      <c r="F11" s="372">
        <v>1471</v>
      </c>
      <c r="G11" s="638">
        <f>F11/E11*100</f>
        <v>49.7968855788761</v>
      </c>
    </row>
    <row r="12" spans="1:7" s="130" customFormat="1" ht="12" customHeight="1">
      <c r="A12" s="312"/>
      <c r="B12" s="313" t="s">
        <v>96</v>
      </c>
      <c r="C12" s="9" t="s">
        <v>179</v>
      </c>
      <c r="D12" s="377"/>
      <c r="E12" s="377"/>
      <c r="F12" s="372"/>
      <c r="G12" s="638"/>
    </row>
    <row r="13" spans="1:7" s="130" customFormat="1" ht="12" customHeight="1">
      <c r="A13" s="312"/>
      <c r="B13" s="313" t="s">
        <v>3</v>
      </c>
      <c r="C13" s="8" t="s">
        <v>181</v>
      </c>
      <c r="D13" s="377"/>
      <c r="E13" s="377"/>
      <c r="F13" s="372"/>
      <c r="G13" s="638"/>
    </row>
    <row r="14" spans="1:7" s="130" customFormat="1" ht="12" customHeight="1">
      <c r="A14" s="316"/>
      <c r="B14" s="313" t="s">
        <v>97</v>
      </c>
      <c r="C14" s="9" t="s">
        <v>183</v>
      </c>
      <c r="D14" s="404"/>
      <c r="E14" s="404">
        <v>46</v>
      </c>
      <c r="F14" s="405">
        <v>46</v>
      </c>
      <c r="G14" s="638">
        <f>F14/E14*100</f>
        <v>100</v>
      </c>
    </row>
    <row r="15" spans="1:7" s="131" customFormat="1" ht="12" customHeight="1">
      <c r="A15" s="312"/>
      <c r="B15" s="313" t="s">
        <v>98</v>
      </c>
      <c r="C15" s="9" t="s">
        <v>379</v>
      </c>
      <c r="D15" s="377"/>
      <c r="E15" s="377"/>
      <c r="F15" s="372"/>
      <c r="G15" s="638"/>
    </row>
    <row r="16" spans="1:7" s="131" customFormat="1" ht="12" customHeight="1" thickBot="1">
      <c r="A16" s="317"/>
      <c r="B16" s="318" t="s">
        <v>111</v>
      </c>
      <c r="C16" s="8" t="s">
        <v>380</v>
      </c>
      <c r="D16" s="378"/>
      <c r="E16" s="378"/>
      <c r="F16" s="373"/>
      <c r="G16" s="638"/>
    </row>
    <row r="17" spans="1:7" s="130" customFormat="1" ht="12" customHeight="1" thickBot="1">
      <c r="A17" s="304" t="s">
        <v>8</v>
      </c>
      <c r="B17" s="310"/>
      <c r="C17" s="311" t="s">
        <v>381</v>
      </c>
      <c r="D17" s="141">
        <f>SUM(D18:D21)</f>
        <v>565</v>
      </c>
      <c r="E17" s="141">
        <f>SUM(E18:E21)</f>
        <v>3661</v>
      </c>
      <c r="F17" s="292">
        <f>SUM(F18:F21)</f>
        <v>2027</v>
      </c>
      <c r="G17" s="638">
        <f>F17/E17*100</f>
        <v>55.36738596012019</v>
      </c>
    </row>
    <row r="18" spans="1:7" s="131" customFormat="1" ht="12" customHeight="1">
      <c r="A18" s="312"/>
      <c r="B18" s="313" t="s">
        <v>99</v>
      </c>
      <c r="C18" s="11" t="s">
        <v>135</v>
      </c>
      <c r="D18" s="377">
        <v>565</v>
      </c>
      <c r="E18" s="377">
        <v>3058</v>
      </c>
      <c r="F18" s="372">
        <v>1424</v>
      </c>
      <c r="G18" s="638">
        <f>F18/E18*100</f>
        <v>46.56638325703074</v>
      </c>
    </row>
    <row r="19" spans="1:7" s="131" customFormat="1" ht="12" customHeight="1">
      <c r="A19" s="312"/>
      <c r="B19" s="313" t="s">
        <v>100</v>
      </c>
      <c r="C19" s="9" t="s">
        <v>136</v>
      </c>
      <c r="D19" s="377"/>
      <c r="E19" s="377"/>
      <c r="F19" s="372"/>
      <c r="G19" s="638"/>
    </row>
    <row r="20" spans="1:7" s="131" customFormat="1" ht="12" customHeight="1">
      <c r="A20" s="312"/>
      <c r="B20" s="313" t="s">
        <v>101</v>
      </c>
      <c r="C20" s="9" t="s">
        <v>382</v>
      </c>
      <c r="D20" s="377"/>
      <c r="E20" s="377"/>
      <c r="F20" s="372"/>
      <c r="G20" s="638"/>
    </row>
    <row r="21" spans="1:7" s="131" customFormat="1" ht="12" customHeight="1" thickBot="1">
      <c r="A21" s="312"/>
      <c r="B21" s="313" t="s">
        <v>102</v>
      </c>
      <c r="C21" s="9" t="s">
        <v>137</v>
      </c>
      <c r="D21" s="377"/>
      <c r="E21" s="377">
        <v>603</v>
      </c>
      <c r="F21" s="372">
        <v>603</v>
      </c>
      <c r="G21" s="638">
        <f>F21/E21*100</f>
        <v>100</v>
      </c>
    </row>
    <row r="22" spans="1:7" s="131" customFormat="1" ht="12" customHeight="1" thickBot="1">
      <c r="A22" s="320" t="s">
        <v>9</v>
      </c>
      <c r="B22" s="76"/>
      <c r="C22" s="76" t="s">
        <v>383</v>
      </c>
      <c r="D22" s="376"/>
      <c r="E22" s="376"/>
      <c r="F22" s="328"/>
      <c r="G22" s="638"/>
    </row>
    <row r="23" spans="1:7" s="130" customFormat="1" ht="12" customHeight="1" thickBot="1">
      <c r="A23" s="320" t="s">
        <v>10</v>
      </c>
      <c r="B23" s="310"/>
      <c r="C23" s="76" t="s">
        <v>388</v>
      </c>
      <c r="D23" s="376"/>
      <c r="E23" s="376"/>
      <c r="F23" s="328"/>
      <c r="G23" s="638"/>
    </row>
    <row r="24" spans="1:7" s="130" customFormat="1" ht="12" customHeight="1" thickBot="1">
      <c r="A24" s="304" t="s">
        <v>11</v>
      </c>
      <c r="B24" s="333"/>
      <c r="C24" s="76" t="s">
        <v>389</v>
      </c>
      <c r="D24" s="141">
        <f>+D25+D26</f>
        <v>0</v>
      </c>
      <c r="E24" s="141">
        <f>+E25+E26</f>
        <v>0</v>
      </c>
      <c r="F24" s="292">
        <f>+F25+F26</f>
        <v>0</v>
      </c>
      <c r="G24" s="638"/>
    </row>
    <row r="25" spans="1:7" s="130" customFormat="1" ht="12" customHeight="1">
      <c r="A25" s="315"/>
      <c r="B25" s="321" t="s">
        <v>77</v>
      </c>
      <c r="C25" s="238" t="s">
        <v>69</v>
      </c>
      <c r="D25" s="411"/>
      <c r="E25" s="411"/>
      <c r="F25" s="408"/>
      <c r="G25" s="638"/>
    </row>
    <row r="26" spans="1:7" s="130" customFormat="1" ht="12" customHeight="1" thickBot="1">
      <c r="A26" s="323"/>
      <c r="B26" s="324" t="s">
        <v>78</v>
      </c>
      <c r="C26" s="242" t="s">
        <v>384</v>
      </c>
      <c r="D26" s="412"/>
      <c r="E26" s="412"/>
      <c r="F26" s="410"/>
      <c r="G26" s="638"/>
    </row>
    <row r="27" spans="1:7" s="131" customFormat="1" ht="12" customHeight="1" thickBot="1">
      <c r="A27" s="334" t="s">
        <v>12</v>
      </c>
      <c r="B27" s="335"/>
      <c r="C27" s="76" t="s">
        <v>390</v>
      </c>
      <c r="D27" s="376">
        <v>23977</v>
      </c>
      <c r="E27" s="376">
        <v>22091</v>
      </c>
      <c r="F27" s="328">
        <v>17696</v>
      </c>
      <c r="G27" s="638">
        <f>F27/E27*100</f>
        <v>80.10502014395003</v>
      </c>
    </row>
    <row r="28" spans="1:7" s="131" customFormat="1" ht="12" customHeight="1" thickBot="1">
      <c r="A28" s="334" t="s">
        <v>13</v>
      </c>
      <c r="B28" s="409"/>
      <c r="C28" s="368" t="s">
        <v>394</v>
      </c>
      <c r="D28" s="376"/>
      <c r="E28" s="376"/>
      <c r="F28" s="328">
        <v>377</v>
      </c>
      <c r="G28" s="638"/>
    </row>
    <row r="29" spans="1:7" s="131" customFormat="1" ht="15" customHeight="1" thickBot="1">
      <c r="A29" s="334" t="s">
        <v>14</v>
      </c>
      <c r="B29" s="341"/>
      <c r="C29" s="342" t="s">
        <v>385</v>
      </c>
      <c r="D29" s="141">
        <f>SUM(D8,D17,D22,D23,D24,D27,D28)</f>
        <v>28542</v>
      </c>
      <c r="E29" s="141">
        <f>SUM(E8,E17,E22,E23,E24,E27,E28)</f>
        <v>29449</v>
      </c>
      <c r="F29" s="292">
        <f>SUM(F8,F17,F22,F23,F24,F27,F28)</f>
        <v>22148</v>
      </c>
      <c r="G29" s="638">
        <f>F29/E29*100</f>
        <v>75.20798668885192</v>
      </c>
    </row>
    <row r="30" spans="1:7" s="131" customFormat="1" ht="15" customHeight="1">
      <c r="A30" s="344"/>
      <c r="B30" s="344"/>
      <c r="C30" s="345"/>
      <c r="D30" s="345"/>
      <c r="E30" s="345"/>
      <c r="F30" s="346"/>
      <c r="G30" s="642"/>
    </row>
    <row r="31" spans="1:7" ht="13.5" thickBot="1">
      <c r="A31" s="347"/>
      <c r="B31" s="348"/>
      <c r="C31" s="348"/>
      <c r="D31" s="348"/>
      <c r="E31" s="348"/>
      <c r="F31" s="348"/>
      <c r="G31" s="642"/>
    </row>
    <row r="32" spans="1:7" s="89" customFormat="1" ht="16.5" customHeight="1" thickBot="1">
      <c r="A32" s="349"/>
      <c r="B32" s="350"/>
      <c r="C32" s="351" t="s">
        <v>50</v>
      </c>
      <c r="D32" s="351"/>
      <c r="E32" s="351"/>
      <c r="F32" s="352"/>
      <c r="G32" s="638"/>
    </row>
    <row r="33" spans="1:7" s="132" customFormat="1" ht="12" customHeight="1" thickBot="1">
      <c r="A33" s="320" t="s">
        <v>7</v>
      </c>
      <c r="B33" s="17"/>
      <c r="C33" s="38" t="s">
        <v>251</v>
      </c>
      <c r="D33" s="141">
        <f>SUM(D34:D38)</f>
        <v>28542</v>
      </c>
      <c r="E33" s="141">
        <f>SUM(E34:E38)</f>
        <v>29449</v>
      </c>
      <c r="F33" s="292">
        <f>SUM(F34:F38)</f>
        <v>20838</v>
      </c>
      <c r="G33" s="638">
        <f>F33/E33*100</f>
        <v>70.75961832320282</v>
      </c>
    </row>
    <row r="34" spans="1:7" ht="12" customHeight="1">
      <c r="A34" s="353"/>
      <c r="B34" s="354" t="s">
        <v>93</v>
      </c>
      <c r="C34" s="11" t="s">
        <v>35</v>
      </c>
      <c r="D34" s="397">
        <v>9571</v>
      </c>
      <c r="E34" s="397">
        <v>11969</v>
      </c>
      <c r="F34" s="392">
        <v>8501</v>
      </c>
      <c r="G34" s="638">
        <f>F34/E34*100</f>
        <v>71.02514829977441</v>
      </c>
    </row>
    <row r="35" spans="1:7" ht="12" customHeight="1">
      <c r="A35" s="355"/>
      <c r="B35" s="270" t="s">
        <v>94</v>
      </c>
      <c r="C35" s="9" t="s">
        <v>252</v>
      </c>
      <c r="D35" s="377">
        <v>2534</v>
      </c>
      <c r="E35" s="377">
        <v>2881</v>
      </c>
      <c r="F35" s="372">
        <v>2178</v>
      </c>
      <c r="G35" s="638">
        <f>F35/E35*100</f>
        <v>75.59875043387713</v>
      </c>
    </row>
    <row r="36" spans="1:7" ht="12" customHeight="1">
      <c r="A36" s="355"/>
      <c r="B36" s="270" t="s">
        <v>95</v>
      </c>
      <c r="C36" s="9" t="s">
        <v>36</v>
      </c>
      <c r="D36" s="377">
        <v>16437</v>
      </c>
      <c r="E36" s="377">
        <v>14599</v>
      </c>
      <c r="F36" s="372">
        <v>10159</v>
      </c>
      <c r="G36" s="638">
        <f>F36/E36*100</f>
        <v>69.58695801082267</v>
      </c>
    </row>
    <row r="37" spans="1:7" ht="12" customHeight="1">
      <c r="A37" s="355"/>
      <c r="B37" s="270" t="s">
        <v>96</v>
      </c>
      <c r="C37" s="9" t="s">
        <v>253</v>
      </c>
      <c r="D37" s="377"/>
      <c r="E37" s="377"/>
      <c r="F37" s="372"/>
      <c r="G37" s="638"/>
    </row>
    <row r="38" spans="1:7" ht="12" customHeight="1" thickBot="1">
      <c r="A38" s="355"/>
      <c r="B38" s="270" t="s">
        <v>110</v>
      </c>
      <c r="C38" s="9" t="s">
        <v>254</v>
      </c>
      <c r="D38" s="377"/>
      <c r="E38" s="377"/>
      <c r="F38" s="372"/>
      <c r="G38" s="638"/>
    </row>
    <row r="39" spans="1:7" ht="12" customHeight="1" thickBot="1">
      <c r="A39" s="320" t="s">
        <v>8</v>
      </c>
      <c r="B39" s="17"/>
      <c r="C39" s="38" t="s">
        <v>386</v>
      </c>
      <c r="D39" s="141">
        <f>SUM(D40:D43)</f>
        <v>0</v>
      </c>
      <c r="E39" s="141">
        <f>SUM(E40:E43)</f>
        <v>0</v>
      </c>
      <c r="F39" s="292">
        <f>SUM(F40:F43)</f>
        <v>0</v>
      </c>
      <c r="G39" s="638"/>
    </row>
    <row r="40" spans="1:7" s="132" customFormat="1" ht="12" customHeight="1">
      <c r="A40" s="353"/>
      <c r="B40" s="354" t="s">
        <v>99</v>
      </c>
      <c r="C40" s="11" t="s">
        <v>265</v>
      </c>
      <c r="D40" s="397"/>
      <c r="E40" s="397"/>
      <c r="F40" s="392"/>
      <c r="G40" s="638"/>
    </row>
    <row r="41" spans="1:7" ht="12" customHeight="1">
      <c r="A41" s="355"/>
      <c r="B41" s="270" t="s">
        <v>100</v>
      </c>
      <c r="C41" s="9" t="s">
        <v>266</v>
      </c>
      <c r="D41" s="377"/>
      <c r="E41" s="377"/>
      <c r="F41" s="372"/>
      <c r="G41" s="638"/>
    </row>
    <row r="42" spans="1:7" ht="12" customHeight="1">
      <c r="A42" s="355"/>
      <c r="B42" s="270" t="s">
        <v>103</v>
      </c>
      <c r="C42" s="9" t="s">
        <v>269</v>
      </c>
      <c r="D42" s="377"/>
      <c r="E42" s="377"/>
      <c r="F42" s="372"/>
      <c r="G42" s="638"/>
    </row>
    <row r="43" spans="1:7" ht="12" customHeight="1" thickBot="1">
      <c r="A43" s="355"/>
      <c r="B43" s="270" t="s">
        <v>138</v>
      </c>
      <c r="C43" s="9" t="s">
        <v>51</v>
      </c>
      <c r="D43" s="377"/>
      <c r="E43" s="377"/>
      <c r="F43" s="372"/>
      <c r="G43" s="638"/>
    </row>
    <row r="44" spans="1:7" ht="12" customHeight="1" thickBot="1">
      <c r="A44" s="320" t="s">
        <v>9</v>
      </c>
      <c r="B44" s="17"/>
      <c r="C44" s="38" t="s">
        <v>387</v>
      </c>
      <c r="D44" s="376"/>
      <c r="E44" s="376"/>
      <c r="F44" s="328"/>
      <c r="G44" s="638"/>
    </row>
    <row r="45" spans="1:7" ht="12" customHeight="1" thickBot="1">
      <c r="A45" s="320" t="s">
        <v>10</v>
      </c>
      <c r="B45" s="17"/>
      <c r="C45" s="38" t="s">
        <v>392</v>
      </c>
      <c r="D45" s="376"/>
      <c r="E45" s="376"/>
      <c r="F45" s="328">
        <v>747</v>
      </c>
      <c r="G45" s="638"/>
    </row>
    <row r="46" spans="1:7" ht="15" customHeight="1" thickBot="1">
      <c r="A46" s="320" t="s">
        <v>11</v>
      </c>
      <c r="B46" s="326"/>
      <c r="C46" s="360" t="s">
        <v>393</v>
      </c>
      <c r="D46" s="141">
        <f>+D33+D39+D44+D45</f>
        <v>28542</v>
      </c>
      <c r="E46" s="141">
        <f>+E33+E39+E44+E45</f>
        <v>29449</v>
      </c>
      <c r="F46" s="292">
        <f>+F33+F39+F44+F45</f>
        <v>21585</v>
      </c>
      <c r="G46" s="638">
        <f>F46/E46*100</f>
        <v>73.29620700193556</v>
      </c>
    </row>
    <row r="47" spans="1:6" ht="12.75">
      <c r="A47" s="361"/>
      <c r="B47" s="362"/>
      <c r="C47" s="362"/>
      <c r="D47" s="362"/>
      <c r="E47" s="362"/>
      <c r="F47" s="362"/>
    </row>
    <row r="48" spans="1:7" s="488" customFormat="1" ht="15" customHeight="1">
      <c r="A48" s="484"/>
      <c r="B48" s="485"/>
      <c r="C48" s="486"/>
      <c r="D48" s="486"/>
      <c r="E48" s="486"/>
      <c r="F48" s="487"/>
      <c r="G48" s="616"/>
    </row>
    <row r="49" spans="1:7" s="488" customFormat="1" ht="14.25" customHeight="1">
      <c r="A49" s="484"/>
      <c r="B49" s="485"/>
      <c r="C49" s="486"/>
      <c r="D49" s="486"/>
      <c r="E49" s="486"/>
      <c r="F49" s="487"/>
      <c r="G49" s="616"/>
    </row>
    <row r="50" spans="1:3" ht="51" customHeight="1">
      <c r="A50" s="741"/>
      <c r="B50" s="741"/>
      <c r="C50" s="741"/>
    </row>
  </sheetData>
  <mergeCells count="6">
    <mergeCell ref="A5:B5"/>
    <mergeCell ref="A50:C50"/>
    <mergeCell ref="A1:F1"/>
    <mergeCell ref="A2:B2"/>
    <mergeCell ref="C2:E2"/>
    <mergeCell ref="C3:E3"/>
  </mergeCells>
  <printOptions/>
  <pageMargins left="0.75" right="0.28" top="1" bottom="1" header="0.5" footer="0.5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6">
      <selection activeCell="H47" sqref="H47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3.00390625" style="5" customWidth="1"/>
    <col min="4" max="6" width="13.375" style="5" customWidth="1"/>
    <col min="7" max="7" width="7.375" style="613" customWidth="1"/>
    <col min="8" max="16384" width="9.375" style="5" customWidth="1"/>
  </cols>
  <sheetData>
    <row r="1" spans="1:7" s="3" customFormat="1" ht="21" customHeight="1" thickBot="1">
      <c r="A1" s="726" t="s">
        <v>489</v>
      </c>
      <c r="B1" s="726"/>
      <c r="C1" s="726"/>
      <c r="D1" s="726"/>
      <c r="E1" s="726"/>
      <c r="F1" s="726"/>
      <c r="G1" s="613"/>
    </row>
    <row r="2" spans="1:7" s="128" customFormat="1" ht="25.5" customHeight="1">
      <c r="A2" s="727" t="s">
        <v>376</v>
      </c>
      <c r="B2" s="728"/>
      <c r="C2" s="733" t="s">
        <v>391</v>
      </c>
      <c r="D2" s="734"/>
      <c r="E2" s="735"/>
      <c r="F2" s="407" t="s">
        <v>146</v>
      </c>
      <c r="G2" s="614"/>
    </row>
    <row r="3" spans="1:7" s="128" customFormat="1" ht="16.5" thickBot="1">
      <c r="A3" s="298" t="s">
        <v>351</v>
      </c>
      <c r="B3" s="299"/>
      <c r="C3" s="736" t="s">
        <v>488</v>
      </c>
      <c r="D3" s="740"/>
      <c r="E3" s="740"/>
      <c r="F3" s="157"/>
      <c r="G3" s="614"/>
    </row>
    <row r="4" spans="1:7" s="129" customFormat="1" ht="15.75" customHeight="1" thickBot="1">
      <c r="A4" s="300"/>
      <c r="B4" s="300"/>
      <c r="C4" s="300"/>
      <c r="D4" s="300"/>
      <c r="E4" s="300"/>
      <c r="F4" s="301" t="s">
        <v>43</v>
      </c>
      <c r="G4" s="614"/>
    </row>
    <row r="5" spans="1:7" ht="30" customHeight="1" thickBot="1">
      <c r="A5" s="729" t="s">
        <v>352</v>
      </c>
      <c r="B5" s="730"/>
      <c r="C5" s="302" t="s">
        <v>44</v>
      </c>
      <c r="D5" s="363" t="s">
        <v>65</v>
      </c>
      <c r="E5" s="363" t="s">
        <v>139</v>
      </c>
      <c r="F5" s="363" t="s">
        <v>555</v>
      </c>
      <c r="G5" s="641" t="s">
        <v>559</v>
      </c>
    </row>
    <row r="6" spans="1:7" s="89" customFormat="1" ht="12.75" customHeight="1" thickBot="1">
      <c r="A6" s="304">
        <v>1</v>
      </c>
      <c r="B6" s="305">
        <v>2</v>
      </c>
      <c r="C6" s="305">
        <v>3</v>
      </c>
      <c r="D6" s="364"/>
      <c r="E6" s="364"/>
      <c r="F6" s="364">
        <v>4</v>
      </c>
      <c r="G6" s="635"/>
    </row>
    <row r="7" spans="1:7" s="89" customFormat="1" ht="15.75" customHeight="1" thickBot="1">
      <c r="A7" s="307"/>
      <c r="B7" s="308"/>
      <c r="C7" s="308" t="s">
        <v>45</v>
      </c>
      <c r="D7" s="308"/>
      <c r="E7" s="308"/>
      <c r="F7" s="621"/>
      <c r="G7" s="635"/>
    </row>
    <row r="8" spans="1:7" s="130" customFormat="1" ht="12" customHeight="1" thickBot="1">
      <c r="A8" s="304" t="s">
        <v>7</v>
      </c>
      <c r="B8" s="310"/>
      <c r="C8" s="311" t="s">
        <v>378</v>
      </c>
      <c r="D8" s="141">
        <f>SUM(D9:D16)</f>
        <v>27849</v>
      </c>
      <c r="E8" s="141">
        <f>SUM(E9:E16)</f>
        <v>25010</v>
      </c>
      <c r="F8" s="622">
        <f>SUM(F9:F16)</f>
        <v>15132</v>
      </c>
      <c r="G8" s="636">
        <f>F8/E8*100</f>
        <v>60.50379848060776</v>
      </c>
    </row>
    <row r="9" spans="1:7" s="130" customFormat="1" ht="12" customHeight="1">
      <c r="A9" s="315"/>
      <c r="B9" s="313" t="s">
        <v>93</v>
      </c>
      <c r="C9" s="13" t="s">
        <v>176</v>
      </c>
      <c r="D9" s="395"/>
      <c r="E9" s="395"/>
      <c r="F9" s="626">
        <v>5</v>
      </c>
      <c r="G9" s="636"/>
    </row>
    <row r="10" spans="1:7" s="130" customFormat="1" ht="12" customHeight="1">
      <c r="A10" s="312"/>
      <c r="B10" s="313" t="s">
        <v>94</v>
      </c>
      <c r="C10" s="9" t="s">
        <v>177</v>
      </c>
      <c r="D10" s="377">
        <v>847</v>
      </c>
      <c r="E10" s="377">
        <v>804</v>
      </c>
      <c r="F10" s="624">
        <v>1086</v>
      </c>
      <c r="G10" s="636">
        <f aca="true" t="shared" si="0" ref="G10:G15">F10/E10*100</f>
        <v>135.07462686567163</v>
      </c>
    </row>
    <row r="11" spans="1:7" s="130" customFormat="1" ht="12" customHeight="1">
      <c r="A11" s="312"/>
      <c r="B11" s="313" t="s">
        <v>95</v>
      </c>
      <c r="C11" s="9" t="s">
        <v>178</v>
      </c>
      <c r="D11" s="377"/>
      <c r="E11" s="377">
        <v>346</v>
      </c>
      <c r="F11" s="624"/>
      <c r="G11" s="636">
        <f t="shared" si="0"/>
        <v>0</v>
      </c>
    </row>
    <row r="12" spans="1:7" s="130" customFormat="1" ht="12" customHeight="1">
      <c r="A12" s="312"/>
      <c r="B12" s="313" t="s">
        <v>96</v>
      </c>
      <c r="C12" s="9" t="s">
        <v>179</v>
      </c>
      <c r="D12" s="377">
        <v>13866</v>
      </c>
      <c r="E12" s="377">
        <v>12262</v>
      </c>
      <c r="F12" s="624">
        <v>7540</v>
      </c>
      <c r="G12" s="636">
        <f t="shared" si="0"/>
        <v>61.49078453759582</v>
      </c>
    </row>
    <row r="13" spans="1:7" s="130" customFormat="1" ht="12" customHeight="1">
      <c r="A13" s="312"/>
      <c r="B13" s="313" t="s">
        <v>3</v>
      </c>
      <c r="C13" s="8" t="s">
        <v>181</v>
      </c>
      <c r="D13" s="377">
        <v>7842</v>
      </c>
      <c r="E13" s="377">
        <v>6909</v>
      </c>
      <c r="F13" s="624">
        <v>3296</v>
      </c>
      <c r="G13" s="636">
        <f t="shared" si="0"/>
        <v>47.70589086698509</v>
      </c>
    </row>
    <row r="14" spans="1:7" s="130" customFormat="1" ht="12" customHeight="1">
      <c r="A14" s="316"/>
      <c r="B14" s="313" t="s">
        <v>97</v>
      </c>
      <c r="C14" s="9" t="s">
        <v>183</v>
      </c>
      <c r="D14" s="404">
        <v>5294</v>
      </c>
      <c r="E14" s="404">
        <v>4613</v>
      </c>
      <c r="F14" s="632">
        <v>3129</v>
      </c>
      <c r="G14" s="636">
        <f t="shared" si="0"/>
        <v>67.83004552352048</v>
      </c>
    </row>
    <row r="15" spans="1:7" s="131" customFormat="1" ht="12" customHeight="1">
      <c r="A15" s="312"/>
      <c r="B15" s="313" t="s">
        <v>98</v>
      </c>
      <c r="C15" s="9" t="s">
        <v>557</v>
      </c>
      <c r="D15" s="377"/>
      <c r="E15" s="377">
        <v>76</v>
      </c>
      <c r="F15" s="624">
        <v>76</v>
      </c>
      <c r="G15" s="636">
        <f t="shared" si="0"/>
        <v>100</v>
      </c>
    </row>
    <row r="16" spans="1:7" s="131" customFormat="1" ht="12" customHeight="1" thickBot="1">
      <c r="A16" s="317"/>
      <c r="B16" s="318" t="s">
        <v>111</v>
      </c>
      <c r="C16" s="8" t="s">
        <v>380</v>
      </c>
      <c r="D16" s="378"/>
      <c r="E16" s="378"/>
      <c r="F16" s="625"/>
      <c r="G16" s="636"/>
    </row>
    <row r="17" spans="1:7" s="130" customFormat="1" ht="12" customHeight="1" thickBot="1">
      <c r="A17" s="304" t="s">
        <v>8</v>
      </c>
      <c r="B17" s="310"/>
      <c r="C17" s="311" t="s">
        <v>381</v>
      </c>
      <c r="D17" s="141">
        <f>SUM(D18:D21)</f>
        <v>1170</v>
      </c>
      <c r="E17" s="141">
        <f>SUM(E18:E21)</f>
        <v>12576</v>
      </c>
      <c r="F17" s="622">
        <f>SUM(F18:F21)</f>
        <v>3415</v>
      </c>
      <c r="G17" s="636">
        <f>F17/E17*100</f>
        <v>27.154898218829516</v>
      </c>
    </row>
    <row r="18" spans="1:7" s="131" customFormat="1" ht="12" customHeight="1">
      <c r="A18" s="312"/>
      <c r="B18" s="313" t="s">
        <v>99</v>
      </c>
      <c r="C18" s="11" t="s">
        <v>135</v>
      </c>
      <c r="D18" s="377">
        <v>1170</v>
      </c>
      <c r="E18" s="377">
        <v>12576</v>
      </c>
      <c r="F18" s="624">
        <v>3415</v>
      </c>
      <c r="G18" s="636">
        <f>F18/E18*100</f>
        <v>27.154898218829516</v>
      </c>
    </row>
    <row r="19" spans="1:7" s="131" customFormat="1" ht="12" customHeight="1">
      <c r="A19" s="312"/>
      <c r="B19" s="313" t="s">
        <v>100</v>
      </c>
      <c r="C19" s="9" t="s">
        <v>136</v>
      </c>
      <c r="D19" s="377"/>
      <c r="E19" s="377"/>
      <c r="F19" s="624"/>
      <c r="G19" s="636"/>
    </row>
    <row r="20" spans="1:7" s="131" customFormat="1" ht="12" customHeight="1">
      <c r="A20" s="312"/>
      <c r="B20" s="313" t="s">
        <v>101</v>
      </c>
      <c r="C20" s="9" t="s">
        <v>382</v>
      </c>
      <c r="D20" s="377"/>
      <c r="E20" s="377"/>
      <c r="F20" s="624"/>
      <c r="G20" s="636"/>
    </row>
    <row r="21" spans="1:7" s="131" customFormat="1" ht="12" customHeight="1" thickBot="1">
      <c r="A21" s="312"/>
      <c r="B21" s="313" t="s">
        <v>102</v>
      </c>
      <c r="C21" s="9" t="s">
        <v>137</v>
      </c>
      <c r="D21" s="377"/>
      <c r="E21" s="377"/>
      <c r="F21" s="624"/>
      <c r="G21" s="636"/>
    </row>
    <row r="22" spans="1:7" s="131" customFormat="1" ht="12" customHeight="1" thickBot="1">
      <c r="A22" s="320" t="s">
        <v>9</v>
      </c>
      <c r="B22" s="76"/>
      <c r="C22" s="76" t="s">
        <v>383</v>
      </c>
      <c r="D22" s="376"/>
      <c r="E22" s="376"/>
      <c r="F22" s="623"/>
      <c r="G22" s="636"/>
    </row>
    <row r="23" spans="1:7" s="130" customFormat="1" ht="12" customHeight="1" thickBot="1">
      <c r="A23" s="320" t="s">
        <v>10</v>
      </c>
      <c r="B23" s="310"/>
      <c r="C23" s="76" t="s">
        <v>388</v>
      </c>
      <c r="D23" s="376"/>
      <c r="E23" s="376"/>
      <c r="F23" s="623"/>
      <c r="G23" s="636"/>
    </row>
    <row r="24" spans="1:7" s="130" customFormat="1" ht="12" customHeight="1" thickBot="1">
      <c r="A24" s="304" t="s">
        <v>11</v>
      </c>
      <c r="B24" s="333"/>
      <c r="C24" s="76" t="s">
        <v>389</v>
      </c>
      <c r="D24" s="141">
        <f>+D25+D26</f>
        <v>0</v>
      </c>
      <c r="E24" s="141">
        <f>+E25+E26</f>
        <v>0</v>
      </c>
      <c r="F24" s="622">
        <f>+F25+F26</f>
        <v>0</v>
      </c>
      <c r="G24" s="636"/>
    </row>
    <row r="25" spans="1:7" s="130" customFormat="1" ht="12" customHeight="1">
      <c r="A25" s="315"/>
      <c r="B25" s="321" t="s">
        <v>77</v>
      </c>
      <c r="C25" s="238" t="s">
        <v>69</v>
      </c>
      <c r="D25" s="411"/>
      <c r="E25" s="411"/>
      <c r="F25" s="633"/>
      <c r="G25" s="636"/>
    </row>
    <row r="26" spans="1:7" s="130" customFormat="1" ht="12" customHeight="1" thickBot="1">
      <c r="A26" s="323"/>
      <c r="B26" s="324" t="s">
        <v>78</v>
      </c>
      <c r="C26" s="242" t="s">
        <v>384</v>
      </c>
      <c r="D26" s="412"/>
      <c r="E26" s="412"/>
      <c r="F26" s="634"/>
      <c r="G26" s="636"/>
    </row>
    <row r="27" spans="1:7" s="131" customFormat="1" ht="12" customHeight="1" thickBot="1">
      <c r="A27" s="334" t="s">
        <v>12</v>
      </c>
      <c r="B27" s="335"/>
      <c r="C27" s="76" t="s">
        <v>390</v>
      </c>
      <c r="D27" s="376">
        <v>110922</v>
      </c>
      <c r="E27" s="376">
        <v>106551</v>
      </c>
      <c r="F27" s="623">
        <v>86282</v>
      </c>
      <c r="G27" s="636">
        <f>F27/E27*100</f>
        <v>80.97718463458813</v>
      </c>
    </row>
    <row r="28" spans="1:7" s="131" customFormat="1" ht="12" customHeight="1" thickBot="1">
      <c r="A28" s="334" t="s">
        <v>13</v>
      </c>
      <c r="B28" s="409"/>
      <c r="C28" s="368" t="s">
        <v>394</v>
      </c>
      <c r="D28" s="376"/>
      <c r="E28" s="376"/>
      <c r="F28" s="623">
        <v>1</v>
      </c>
      <c r="G28" s="636"/>
    </row>
    <row r="29" spans="1:7" s="131" customFormat="1" ht="15" customHeight="1" thickBot="1">
      <c r="A29" s="334" t="s">
        <v>14</v>
      </c>
      <c r="B29" s="341"/>
      <c r="C29" s="342" t="s">
        <v>385</v>
      </c>
      <c r="D29" s="141">
        <f>SUM(D8,D17,D22,D23,D24,D27,D28)</f>
        <v>139941</v>
      </c>
      <c r="E29" s="141">
        <f>SUM(E8,E17,E22,E23,E24,E27,E28)</f>
        <v>144137</v>
      </c>
      <c r="F29" s="622">
        <f>SUM(F8,F17,F22,F23,F24,F27,F28)</f>
        <v>104830</v>
      </c>
      <c r="G29" s="636">
        <f>F29/E29*100</f>
        <v>72.72941715173758</v>
      </c>
    </row>
    <row r="30" spans="1:7" s="131" customFormat="1" ht="15" customHeight="1">
      <c r="A30" s="344"/>
      <c r="B30" s="344"/>
      <c r="C30" s="345"/>
      <c r="D30" s="345"/>
      <c r="E30" s="345"/>
      <c r="F30" s="346"/>
      <c r="G30" s="615"/>
    </row>
    <row r="31" spans="1:7" ht="13.5" thickBot="1">
      <c r="A31" s="347"/>
      <c r="B31" s="348"/>
      <c r="C31" s="348"/>
      <c r="D31" s="348"/>
      <c r="E31" s="348"/>
      <c r="F31" s="348"/>
      <c r="G31" s="615"/>
    </row>
    <row r="32" spans="1:7" s="89" customFormat="1" ht="16.5" customHeight="1" thickBot="1">
      <c r="A32" s="349"/>
      <c r="B32" s="350"/>
      <c r="C32" s="351" t="s">
        <v>50</v>
      </c>
      <c r="D32" s="351"/>
      <c r="E32" s="351"/>
      <c r="F32" s="629"/>
      <c r="G32" s="636"/>
    </row>
    <row r="33" spans="1:7" s="132" customFormat="1" ht="12" customHeight="1" thickBot="1">
      <c r="A33" s="320" t="s">
        <v>7</v>
      </c>
      <c r="B33" s="17"/>
      <c r="C33" s="38" t="s">
        <v>251</v>
      </c>
      <c r="D33" s="141">
        <f>SUM(D34:D38)</f>
        <v>139641</v>
      </c>
      <c r="E33" s="141">
        <f>SUM(E34:E38)</f>
        <v>143541</v>
      </c>
      <c r="F33" s="622">
        <f>SUM(F34:F38)</f>
        <v>100580</v>
      </c>
      <c r="G33" s="636">
        <f>F33/E33*100</f>
        <v>70.07057217101735</v>
      </c>
    </row>
    <row r="34" spans="1:7" ht="12" customHeight="1">
      <c r="A34" s="353"/>
      <c r="B34" s="354" t="s">
        <v>93</v>
      </c>
      <c r="C34" s="11" t="s">
        <v>35</v>
      </c>
      <c r="D34" s="397">
        <v>44323</v>
      </c>
      <c r="E34" s="397">
        <v>55645</v>
      </c>
      <c r="F34" s="627">
        <v>37197</v>
      </c>
      <c r="G34" s="636">
        <f>F34/E34*100</f>
        <v>66.84697636804744</v>
      </c>
    </row>
    <row r="35" spans="1:7" ht="12" customHeight="1">
      <c r="A35" s="355"/>
      <c r="B35" s="270" t="s">
        <v>94</v>
      </c>
      <c r="C35" s="9" t="s">
        <v>252</v>
      </c>
      <c r="D35" s="377">
        <v>11732</v>
      </c>
      <c r="E35" s="377">
        <v>13444</v>
      </c>
      <c r="F35" s="624">
        <v>9739</v>
      </c>
      <c r="G35" s="636">
        <f>F35/E35*100</f>
        <v>72.441237726867</v>
      </c>
    </row>
    <row r="36" spans="1:7" ht="12" customHeight="1">
      <c r="A36" s="355"/>
      <c r="B36" s="270" t="s">
        <v>95</v>
      </c>
      <c r="C36" s="9" t="s">
        <v>36</v>
      </c>
      <c r="D36" s="377">
        <v>83586</v>
      </c>
      <c r="E36" s="377">
        <v>74452</v>
      </c>
      <c r="F36" s="624">
        <v>53644</v>
      </c>
      <c r="G36" s="636">
        <f>F36/E36*100</f>
        <v>72.05179175844839</v>
      </c>
    </row>
    <row r="37" spans="1:7" ht="12" customHeight="1">
      <c r="A37" s="355"/>
      <c r="B37" s="270" t="s">
        <v>96</v>
      </c>
      <c r="C37" s="9" t="s">
        <v>253</v>
      </c>
      <c r="D37" s="377"/>
      <c r="E37" s="377"/>
      <c r="F37" s="624"/>
      <c r="G37" s="636"/>
    </row>
    <row r="38" spans="1:7" ht="12" customHeight="1" thickBot="1">
      <c r="A38" s="355"/>
      <c r="B38" s="270" t="s">
        <v>110</v>
      </c>
      <c r="C38" s="9" t="s">
        <v>254</v>
      </c>
      <c r="D38" s="377"/>
      <c r="E38" s="377"/>
      <c r="F38" s="624"/>
      <c r="G38" s="636"/>
    </row>
    <row r="39" spans="1:7" ht="12" customHeight="1" thickBot="1">
      <c r="A39" s="320" t="s">
        <v>8</v>
      </c>
      <c r="B39" s="17"/>
      <c r="C39" s="38" t="s">
        <v>386</v>
      </c>
      <c r="D39" s="141">
        <f>SUM(D40:D43)</f>
        <v>300</v>
      </c>
      <c r="E39" s="141">
        <f>SUM(E40:E43)</f>
        <v>596</v>
      </c>
      <c r="F39" s="622">
        <f>SUM(F40:F43)</f>
        <v>596</v>
      </c>
      <c r="G39" s="636">
        <f>F39/E39*100</f>
        <v>100</v>
      </c>
    </row>
    <row r="40" spans="1:7" s="132" customFormat="1" ht="12" customHeight="1">
      <c r="A40" s="353"/>
      <c r="B40" s="354" t="s">
        <v>99</v>
      </c>
      <c r="C40" s="11" t="s">
        <v>265</v>
      </c>
      <c r="D40" s="397">
        <v>300</v>
      </c>
      <c r="E40" s="397">
        <v>596</v>
      </c>
      <c r="F40" s="627">
        <v>596</v>
      </c>
      <c r="G40" s="636">
        <f>F40/E40*100</f>
        <v>100</v>
      </c>
    </row>
    <row r="41" spans="1:7" ht="12" customHeight="1">
      <c r="A41" s="355"/>
      <c r="B41" s="270" t="s">
        <v>100</v>
      </c>
      <c r="C41" s="9" t="s">
        <v>266</v>
      </c>
      <c r="D41" s="377"/>
      <c r="E41" s="377"/>
      <c r="F41" s="624"/>
      <c r="G41" s="636"/>
    </row>
    <row r="42" spans="1:7" ht="12" customHeight="1">
      <c r="A42" s="355"/>
      <c r="B42" s="270" t="s">
        <v>103</v>
      </c>
      <c r="C42" s="9" t="s">
        <v>269</v>
      </c>
      <c r="D42" s="377"/>
      <c r="E42" s="377"/>
      <c r="F42" s="624"/>
      <c r="G42" s="636"/>
    </row>
    <row r="43" spans="1:7" ht="12" customHeight="1" thickBot="1">
      <c r="A43" s="355"/>
      <c r="B43" s="270" t="s">
        <v>138</v>
      </c>
      <c r="C43" s="9" t="s">
        <v>51</v>
      </c>
      <c r="D43" s="377"/>
      <c r="E43" s="377"/>
      <c r="F43" s="624"/>
      <c r="G43" s="636"/>
    </row>
    <row r="44" spans="1:7" ht="12" customHeight="1" thickBot="1">
      <c r="A44" s="320" t="s">
        <v>9</v>
      </c>
      <c r="B44" s="17"/>
      <c r="C44" s="38" t="s">
        <v>387</v>
      </c>
      <c r="D44" s="376"/>
      <c r="E44" s="376"/>
      <c r="F44" s="623"/>
      <c r="G44" s="636"/>
    </row>
    <row r="45" spans="1:7" ht="12" customHeight="1" thickBot="1">
      <c r="A45" s="320" t="s">
        <v>10</v>
      </c>
      <c r="B45" s="17"/>
      <c r="C45" s="38" t="s">
        <v>392</v>
      </c>
      <c r="D45" s="376"/>
      <c r="E45" s="376"/>
      <c r="F45" s="623">
        <v>1141</v>
      </c>
      <c r="G45" s="636"/>
    </row>
    <row r="46" spans="1:7" ht="15" customHeight="1" thickBot="1">
      <c r="A46" s="320" t="s">
        <v>11</v>
      </c>
      <c r="B46" s="326"/>
      <c r="C46" s="360" t="s">
        <v>393</v>
      </c>
      <c r="D46" s="141">
        <f>+D33+D39+D44+D45</f>
        <v>139941</v>
      </c>
      <c r="E46" s="141">
        <f>+E33+E39+E44+E45</f>
        <v>144137</v>
      </c>
      <c r="F46" s="622">
        <f>+F33+F39+F44+F45</f>
        <v>102317</v>
      </c>
      <c r="G46" s="636">
        <f>F46/E46*100</f>
        <v>70.9859369905021</v>
      </c>
    </row>
    <row r="47" spans="1:6" ht="12.75">
      <c r="A47" s="361"/>
      <c r="B47" s="362"/>
      <c r="C47" s="362"/>
      <c r="D47" s="362"/>
      <c r="E47" s="362"/>
      <c r="F47" s="362"/>
    </row>
    <row r="48" spans="1:7" s="488" customFormat="1" ht="15" customHeight="1">
      <c r="A48" s="484"/>
      <c r="B48" s="485"/>
      <c r="C48" s="486"/>
      <c r="D48" s="486"/>
      <c r="E48" s="486"/>
      <c r="F48" s="487"/>
      <c r="G48" s="616"/>
    </row>
    <row r="49" spans="1:7" s="488" customFormat="1" ht="14.25" customHeight="1">
      <c r="A49" s="484"/>
      <c r="B49" s="485"/>
      <c r="C49" s="486"/>
      <c r="D49" s="486"/>
      <c r="E49" s="486"/>
      <c r="F49" s="487"/>
      <c r="G49" s="616"/>
    </row>
    <row r="50" spans="1:3" ht="51" customHeight="1">
      <c r="A50" s="741"/>
      <c r="B50" s="741"/>
      <c r="C50" s="741"/>
    </row>
  </sheetData>
  <mergeCells count="6">
    <mergeCell ref="A5:B5"/>
    <mergeCell ref="A50:C50"/>
    <mergeCell ref="A1:F1"/>
    <mergeCell ref="A2:B2"/>
    <mergeCell ref="C2:E2"/>
    <mergeCell ref="C3:E3"/>
  </mergeCells>
  <printOptions/>
  <pageMargins left="0.75" right="0.25" top="1" bottom="1" header="0.5" footer="0.5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3">
      <selection activeCell="I17" sqref="I17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3.00390625" style="5" customWidth="1"/>
    <col min="4" max="6" width="13.375" style="5" customWidth="1"/>
    <col min="7" max="7" width="7.375" style="613" customWidth="1"/>
    <col min="8" max="16384" width="9.375" style="5" customWidth="1"/>
  </cols>
  <sheetData>
    <row r="1" spans="1:7" s="3" customFormat="1" ht="21" customHeight="1" thickBot="1">
      <c r="A1" s="726" t="s">
        <v>491</v>
      </c>
      <c r="B1" s="726"/>
      <c r="C1" s="726"/>
      <c r="D1" s="726"/>
      <c r="E1" s="726"/>
      <c r="F1" s="726"/>
      <c r="G1" s="613"/>
    </row>
    <row r="2" spans="1:7" s="128" customFormat="1" ht="25.5" customHeight="1">
      <c r="A2" s="727" t="s">
        <v>376</v>
      </c>
      <c r="B2" s="728"/>
      <c r="C2" s="733" t="s">
        <v>391</v>
      </c>
      <c r="D2" s="734"/>
      <c r="E2" s="735"/>
      <c r="F2" s="407" t="s">
        <v>146</v>
      </c>
      <c r="G2" s="614"/>
    </row>
    <row r="3" spans="1:7" s="128" customFormat="1" ht="16.5" thickBot="1">
      <c r="A3" s="298" t="s">
        <v>351</v>
      </c>
      <c r="B3" s="299"/>
      <c r="C3" s="736" t="s">
        <v>490</v>
      </c>
      <c r="D3" s="740"/>
      <c r="E3" s="740"/>
      <c r="F3" s="157"/>
      <c r="G3" s="614"/>
    </row>
    <row r="4" spans="1:7" s="129" customFormat="1" ht="15.75" customHeight="1" thickBot="1">
      <c r="A4" s="300"/>
      <c r="B4" s="300"/>
      <c r="C4" s="300"/>
      <c r="D4" s="300"/>
      <c r="E4" s="300"/>
      <c r="F4" s="301" t="s">
        <v>43</v>
      </c>
      <c r="G4" s="614"/>
    </row>
    <row r="5" spans="1:7" ht="30" customHeight="1" thickBot="1">
      <c r="A5" s="729" t="s">
        <v>352</v>
      </c>
      <c r="B5" s="730"/>
      <c r="C5" s="302" t="s">
        <v>44</v>
      </c>
      <c r="D5" s="363" t="s">
        <v>65</v>
      </c>
      <c r="E5" s="363" t="s">
        <v>139</v>
      </c>
      <c r="F5" s="363" t="s">
        <v>555</v>
      </c>
      <c r="G5" s="641" t="s">
        <v>559</v>
      </c>
    </row>
    <row r="6" spans="1:7" s="89" customFormat="1" ht="12.75" customHeight="1" thickBot="1">
      <c r="A6" s="304">
        <v>1</v>
      </c>
      <c r="B6" s="305">
        <v>2</v>
      </c>
      <c r="C6" s="305">
        <v>3</v>
      </c>
      <c r="D6" s="364"/>
      <c r="E6" s="364"/>
      <c r="F6" s="364">
        <v>4</v>
      </c>
      <c r="G6" s="635"/>
    </row>
    <row r="7" spans="1:7" s="89" customFormat="1" ht="15.75" customHeight="1" thickBot="1">
      <c r="A7" s="307"/>
      <c r="B7" s="308"/>
      <c r="C7" s="308" t="s">
        <v>45</v>
      </c>
      <c r="D7" s="308"/>
      <c r="E7" s="308"/>
      <c r="F7" s="621"/>
      <c r="G7" s="635"/>
    </row>
    <row r="8" spans="1:7" s="130" customFormat="1" ht="12" customHeight="1" thickBot="1">
      <c r="A8" s="304" t="s">
        <v>7</v>
      </c>
      <c r="B8" s="310"/>
      <c r="C8" s="311" t="s">
        <v>378</v>
      </c>
      <c r="D8" s="141">
        <f>SUM(D9:D16)</f>
        <v>1424</v>
      </c>
      <c r="E8" s="141">
        <f>SUM(E9:E16)</f>
        <v>1916</v>
      </c>
      <c r="F8" s="622">
        <f>SUM(F9:F16)</f>
        <v>1977</v>
      </c>
      <c r="G8" s="636">
        <f>F8/E8*100</f>
        <v>103.18371607515657</v>
      </c>
    </row>
    <row r="9" spans="1:7" s="130" customFormat="1" ht="12" customHeight="1">
      <c r="A9" s="315"/>
      <c r="B9" s="313" t="s">
        <v>93</v>
      </c>
      <c r="C9" s="13" t="s">
        <v>176</v>
      </c>
      <c r="D9" s="395"/>
      <c r="E9" s="395"/>
      <c r="F9" s="626"/>
      <c r="G9" s="636"/>
    </row>
    <row r="10" spans="1:7" s="130" customFormat="1" ht="12" customHeight="1">
      <c r="A10" s="312"/>
      <c r="B10" s="313" t="s">
        <v>94</v>
      </c>
      <c r="C10" s="9" t="s">
        <v>177</v>
      </c>
      <c r="D10" s="377">
        <v>1424</v>
      </c>
      <c r="E10" s="377">
        <v>1796</v>
      </c>
      <c r="F10" s="624">
        <v>1759</v>
      </c>
      <c r="G10" s="636">
        <f>F10/E10*100</f>
        <v>97.93986636971047</v>
      </c>
    </row>
    <row r="11" spans="1:7" s="130" customFormat="1" ht="12" customHeight="1">
      <c r="A11" s="312"/>
      <c r="B11" s="313" t="s">
        <v>95</v>
      </c>
      <c r="C11" s="9" t="s">
        <v>178</v>
      </c>
      <c r="D11" s="377"/>
      <c r="E11" s="377"/>
      <c r="F11" s="624"/>
      <c r="G11" s="636"/>
    </row>
    <row r="12" spans="1:7" s="130" customFormat="1" ht="12" customHeight="1">
      <c r="A12" s="312"/>
      <c r="B12" s="313" t="s">
        <v>96</v>
      </c>
      <c r="C12" s="9" t="s">
        <v>179</v>
      </c>
      <c r="D12" s="377"/>
      <c r="E12" s="377"/>
      <c r="F12" s="624"/>
      <c r="G12" s="636"/>
    </row>
    <row r="13" spans="1:7" s="130" customFormat="1" ht="12" customHeight="1">
      <c r="A13" s="312"/>
      <c r="B13" s="313" t="s">
        <v>3</v>
      </c>
      <c r="C13" s="8" t="s">
        <v>181</v>
      </c>
      <c r="D13" s="377"/>
      <c r="E13" s="377"/>
      <c r="F13" s="624"/>
      <c r="G13" s="636"/>
    </row>
    <row r="14" spans="1:7" s="130" customFormat="1" ht="12" customHeight="1">
      <c r="A14" s="316"/>
      <c r="B14" s="313" t="s">
        <v>97</v>
      </c>
      <c r="C14" s="9" t="s">
        <v>183</v>
      </c>
      <c r="D14" s="404"/>
      <c r="E14" s="404">
        <v>120</v>
      </c>
      <c r="F14" s="632">
        <v>217</v>
      </c>
      <c r="G14" s="636">
        <f>F14/E14*100</f>
        <v>180.83333333333334</v>
      </c>
    </row>
    <row r="15" spans="1:7" s="131" customFormat="1" ht="12" customHeight="1">
      <c r="A15" s="312"/>
      <c r="B15" s="313" t="s">
        <v>98</v>
      </c>
      <c r="C15" s="9" t="s">
        <v>379</v>
      </c>
      <c r="D15" s="377"/>
      <c r="E15" s="377"/>
      <c r="F15" s="624"/>
      <c r="G15" s="636"/>
    </row>
    <row r="16" spans="1:7" s="131" customFormat="1" ht="12" customHeight="1" thickBot="1">
      <c r="A16" s="317"/>
      <c r="B16" s="318" t="s">
        <v>111</v>
      </c>
      <c r="C16" s="8" t="s">
        <v>380</v>
      </c>
      <c r="D16" s="378"/>
      <c r="E16" s="378"/>
      <c r="F16" s="625">
        <v>1</v>
      </c>
      <c r="G16" s="636"/>
    </row>
    <row r="17" spans="1:7" s="130" customFormat="1" ht="12" customHeight="1" thickBot="1">
      <c r="A17" s="304" t="s">
        <v>8</v>
      </c>
      <c r="B17" s="310"/>
      <c r="C17" s="311" t="s">
        <v>381</v>
      </c>
      <c r="D17" s="141">
        <f>SUM(D18:D21)</f>
        <v>14062</v>
      </c>
      <c r="E17" s="141">
        <f>SUM(E18:E21)</f>
        <v>15478</v>
      </c>
      <c r="F17" s="622">
        <f>SUM(F18:F21)</f>
        <v>10188</v>
      </c>
      <c r="G17" s="636">
        <f>F17/E17*100</f>
        <v>65.82245768187104</v>
      </c>
    </row>
    <row r="18" spans="1:7" s="131" customFormat="1" ht="12" customHeight="1">
      <c r="A18" s="312"/>
      <c r="B18" s="313" t="s">
        <v>99</v>
      </c>
      <c r="C18" s="11" t="s">
        <v>135</v>
      </c>
      <c r="D18" s="377">
        <v>14062</v>
      </c>
      <c r="E18" s="377">
        <v>15120</v>
      </c>
      <c r="F18" s="624">
        <v>9830</v>
      </c>
      <c r="G18" s="636">
        <f>F18/E18*100</f>
        <v>65.0132275132275</v>
      </c>
    </row>
    <row r="19" spans="1:7" s="131" customFormat="1" ht="12" customHeight="1">
      <c r="A19" s="312"/>
      <c r="B19" s="313" t="s">
        <v>100</v>
      </c>
      <c r="C19" s="9" t="s">
        <v>136</v>
      </c>
      <c r="D19" s="377"/>
      <c r="E19" s="377"/>
      <c r="F19" s="624"/>
      <c r="G19" s="636"/>
    </row>
    <row r="20" spans="1:7" s="131" customFormat="1" ht="12" customHeight="1">
      <c r="A20" s="312"/>
      <c r="B20" s="313" t="s">
        <v>101</v>
      </c>
      <c r="C20" s="9" t="s">
        <v>382</v>
      </c>
      <c r="D20" s="377"/>
      <c r="E20" s="377"/>
      <c r="F20" s="624"/>
      <c r="G20" s="636"/>
    </row>
    <row r="21" spans="1:7" s="131" customFormat="1" ht="12" customHeight="1" thickBot="1">
      <c r="A21" s="312"/>
      <c r="B21" s="313" t="s">
        <v>102</v>
      </c>
      <c r="C21" s="9" t="s">
        <v>137</v>
      </c>
      <c r="D21" s="377"/>
      <c r="E21" s="377">
        <v>358</v>
      </c>
      <c r="F21" s="624">
        <v>358</v>
      </c>
      <c r="G21" s="636">
        <f>F21/E21*100</f>
        <v>100</v>
      </c>
    </row>
    <row r="22" spans="1:7" s="131" customFormat="1" ht="12" customHeight="1" thickBot="1">
      <c r="A22" s="320" t="s">
        <v>9</v>
      </c>
      <c r="B22" s="76"/>
      <c r="C22" s="76" t="s">
        <v>383</v>
      </c>
      <c r="D22" s="376"/>
      <c r="E22" s="376"/>
      <c r="F22" s="623"/>
      <c r="G22" s="636"/>
    </row>
    <row r="23" spans="1:7" s="130" customFormat="1" ht="12" customHeight="1" thickBot="1">
      <c r="A23" s="320" t="s">
        <v>10</v>
      </c>
      <c r="B23" s="310"/>
      <c r="C23" s="76" t="s">
        <v>388</v>
      </c>
      <c r="D23" s="376"/>
      <c r="E23" s="376"/>
      <c r="F23" s="623"/>
      <c r="G23" s="636"/>
    </row>
    <row r="24" spans="1:7" s="130" customFormat="1" ht="12" customHeight="1" thickBot="1">
      <c r="A24" s="304" t="s">
        <v>11</v>
      </c>
      <c r="B24" s="333"/>
      <c r="C24" s="76" t="s">
        <v>389</v>
      </c>
      <c r="D24" s="141">
        <f>+D25+D26</f>
        <v>0</v>
      </c>
      <c r="E24" s="141">
        <f>+E25+E26</f>
        <v>0</v>
      </c>
      <c r="F24" s="622">
        <f>+F25+F26</f>
        <v>0</v>
      </c>
      <c r="G24" s="636"/>
    </row>
    <row r="25" spans="1:7" s="130" customFormat="1" ht="12" customHeight="1">
      <c r="A25" s="315"/>
      <c r="B25" s="321" t="s">
        <v>77</v>
      </c>
      <c r="C25" s="238" t="s">
        <v>69</v>
      </c>
      <c r="D25" s="411"/>
      <c r="E25" s="411"/>
      <c r="F25" s="633"/>
      <c r="G25" s="636"/>
    </row>
    <row r="26" spans="1:7" s="130" customFormat="1" ht="12" customHeight="1" thickBot="1">
      <c r="A26" s="323"/>
      <c r="B26" s="324" t="s">
        <v>78</v>
      </c>
      <c r="C26" s="242" t="s">
        <v>384</v>
      </c>
      <c r="D26" s="412"/>
      <c r="E26" s="412"/>
      <c r="F26" s="634"/>
      <c r="G26" s="636"/>
    </row>
    <row r="27" spans="1:7" s="131" customFormat="1" ht="12" customHeight="1" thickBot="1">
      <c r="A27" s="334" t="s">
        <v>12</v>
      </c>
      <c r="B27" s="335"/>
      <c r="C27" s="76" t="s">
        <v>390</v>
      </c>
      <c r="D27" s="376">
        <v>23979</v>
      </c>
      <c r="E27" s="376">
        <v>24885</v>
      </c>
      <c r="F27" s="623">
        <v>25807</v>
      </c>
      <c r="G27" s="636">
        <f>F27/E27*100</f>
        <v>103.70504319871408</v>
      </c>
    </row>
    <row r="28" spans="1:7" s="131" customFormat="1" ht="12" customHeight="1" thickBot="1">
      <c r="A28" s="334" t="s">
        <v>13</v>
      </c>
      <c r="B28" s="409"/>
      <c r="C28" s="368" t="s">
        <v>394</v>
      </c>
      <c r="D28" s="376"/>
      <c r="E28" s="376"/>
      <c r="F28" s="623"/>
      <c r="G28" s="636"/>
    </row>
    <row r="29" spans="1:7" s="131" customFormat="1" ht="15" customHeight="1" thickBot="1">
      <c r="A29" s="334" t="s">
        <v>14</v>
      </c>
      <c r="B29" s="341"/>
      <c r="C29" s="342" t="s">
        <v>385</v>
      </c>
      <c r="D29" s="141">
        <f>SUM(D8,D17,D22,D23,D24,D27,D28)</f>
        <v>39465</v>
      </c>
      <c r="E29" s="141">
        <f>SUM(E8,E17,E22,E23,E24,E27,E28)</f>
        <v>42279</v>
      </c>
      <c r="F29" s="622">
        <f>SUM(F8,F17,F22,F23,F24,F27,F28)</f>
        <v>37972</v>
      </c>
      <c r="G29" s="636">
        <f>F29/E29*100</f>
        <v>89.81290948224887</v>
      </c>
    </row>
    <row r="30" spans="1:7" s="131" customFormat="1" ht="15" customHeight="1">
      <c r="A30" s="344"/>
      <c r="B30" s="344"/>
      <c r="C30" s="345"/>
      <c r="D30" s="345"/>
      <c r="E30" s="345"/>
      <c r="F30" s="346"/>
      <c r="G30" s="615"/>
    </row>
    <row r="31" spans="1:7" ht="13.5" thickBot="1">
      <c r="A31" s="347"/>
      <c r="B31" s="348"/>
      <c r="C31" s="348"/>
      <c r="D31" s="348"/>
      <c r="E31" s="348"/>
      <c r="F31" s="348"/>
      <c r="G31" s="615"/>
    </row>
    <row r="32" spans="1:7" s="89" customFormat="1" ht="16.5" customHeight="1" thickBot="1">
      <c r="A32" s="349"/>
      <c r="B32" s="350"/>
      <c r="C32" s="351" t="s">
        <v>50</v>
      </c>
      <c r="D32" s="351"/>
      <c r="E32" s="351"/>
      <c r="F32" s="629"/>
      <c r="G32" s="636"/>
    </row>
    <row r="33" spans="1:7" s="132" customFormat="1" ht="12" customHeight="1" thickBot="1">
      <c r="A33" s="320" t="s">
        <v>7</v>
      </c>
      <c r="B33" s="17"/>
      <c r="C33" s="38" t="s">
        <v>251</v>
      </c>
      <c r="D33" s="141">
        <f>SUM(D34:D38)</f>
        <v>39465</v>
      </c>
      <c r="E33" s="141">
        <f>SUM(E34:E38)</f>
        <v>42279</v>
      </c>
      <c r="F33" s="622">
        <f>SUM(F34:F38)</f>
        <v>31834</v>
      </c>
      <c r="G33" s="636">
        <f>F33/E33*100</f>
        <v>75.29506374322949</v>
      </c>
    </row>
    <row r="34" spans="1:7" ht="12" customHeight="1">
      <c r="A34" s="353"/>
      <c r="B34" s="354" t="s">
        <v>93</v>
      </c>
      <c r="C34" s="11" t="s">
        <v>35</v>
      </c>
      <c r="D34" s="397">
        <v>26504</v>
      </c>
      <c r="E34" s="397">
        <v>28321</v>
      </c>
      <c r="F34" s="627">
        <v>21025</v>
      </c>
      <c r="G34" s="636">
        <f>F34/E34*100</f>
        <v>74.23819780374987</v>
      </c>
    </row>
    <row r="35" spans="1:7" ht="12" customHeight="1">
      <c r="A35" s="355"/>
      <c r="B35" s="270" t="s">
        <v>94</v>
      </c>
      <c r="C35" s="9" t="s">
        <v>252</v>
      </c>
      <c r="D35" s="377">
        <v>7000</v>
      </c>
      <c r="E35" s="377">
        <v>7385</v>
      </c>
      <c r="F35" s="624">
        <v>5606</v>
      </c>
      <c r="G35" s="636">
        <f>F35/E35*100</f>
        <v>75.91062965470549</v>
      </c>
    </row>
    <row r="36" spans="1:7" ht="12" customHeight="1">
      <c r="A36" s="355"/>
      <c r="B36" s="270" t="s">
        <v>95</v>
      </c>
      <c r="C36" s="9" t="s">
        <v>36</v>
      </c>
      <c r="D36" s="377">
        <v>5961</v>
      </c>
      <c r="E36" s="377">
        <v>6573</v>
      </c>
      <c r="F36" s="624">
        <v>5203</v>
      </c>
      <c r="G36" s="636">
        <f>F36/E36*100</f>
        <v>79.15715807089609</v>
      </c>
    </row>
    <row r="37" spans="1:7" ht="12" customHeight="1">
      <c r="A37" s="355"/>
      <c r="B37" s="270" t="s">
        <v>96</v>
      </c>
      <c r="C37" s="9" t="s">
        <v>253</v>
      </c>
      <c r="D37" s="377"/>
      <c r="E37" s="377"/>
      <c r="F37" s="624"/>
      <c r="G37" s="636"/>
    </row>
    <row r="38" spans="1:7" ht="12" customHeight="1" thickBot="1">
      <c r="A38" s="355"/>
      <c r="B38" s="270" t="s">
        <v>110</v>
      </c>
      <c r="C38" s="9" t="s">
        <v>254</v>
      </c>
      <c r="D38" s="377"/>
      <c r="E38" s="377"/>
      <c r="F38" s="624"/>
      <c r="G38" s="636"/>
    </row>
    <row r="39" spans="1:7" ht="12" customHeight="1" thickBot="1">
      <c r="A39" s="320" t="s">
        <v>8</v>
      </c>
      <c r="B39" s="17"/>
      <c r="C39" s="38" t="s">
        <v>386</v>
      </c>
      <c r="D39" s="141">
        <f>SUM(D40:D43)</f>
        <v>0</v>
      </c>
      <c r="E39" s="141">
        <f>SUM(E40:E43)</f>
        <v>0</v>
      </c>
      <c r="F39" s="622">
        <f>SUM(F40:F43)</f>
        <v>0</v>
      </c>
      <c r="G39" s="636"/>
    </row>
    <row r="40" spans="1:7" s="132" customFormat="1" ht="12" customHeight="1">
      <c r="A40" s="353"/>
      <c r="B40" s="354" t="s">
        <v>99</v>
      </c>
      <c r="C40" s="11" t="s">
        <v>265</v>
      </c>
      <c r="D40" s="397"/>
      <c r="E40" s="397"/>
      <c r="F40" s="627"/>
      <c r="G40" s="636"/>
    </row>
    <row r="41" spans="1:7" ht="12" customHeight="1">
      <c r="A41" s="355"/>
      <c r="B41" s="270" t="s">
        <v>100</v>
      </c>
      <c r="C41" s="9" t="s">
        <v>266</v>
      </c>
      <c r="D41" s="377"/>
      <c r="E41" s="377"/>
      <c r="F41" s="624"/>
      <c r="G41" s="636"/>
    </row>
    <row r="42" spans="1:7" ht="12" customHeight="1">
      <c r="A42" s="355"/>
      <c r="B42" s="270" t="s">
        <v>103</v>
      </c>
      <c r="C42" s="9" t="s">
        <v>269</v>
      </c>
      <c r="D42" s="377"/>
      <c r="E42" s="377"/>
      <c r="F42" s="624"/>
      <c r="G42" s="636"/>
    </row>
    <row r="43" spans="1:7" ht="12" customHeight="1" thickBot="1">
      <c r="A43" s="355"/>
      <c r="B43" s="270" t="s">
        <v>138</v>
      </c>
      <c r="C43" s="9" t="s">
        <v>51</v>
      </c>
      <c r="D43" s="377"/>
      <c r="E43" s="377"/>
      <c r="F43" s="624"/>
      <c r="G43" s="636"/>
    </row>
    <row r="44" spans="1:7" ht="12" customHeight="1" thickBot="1">
      <c r="A44" s="320" t="s">
        <v>9</v>
      </c>
      <c r="B44" s="17"/>
      <c r="C44" s="38" t="s">
        <v>387</v>
      </c>
      <c r="D44" s="376"/>
      <c r="E44" s="376"/>
      <c r="F44" s="623"/>
      <c r="G44" s="636"/>
    </row>
    <row r="45" spans="1:7" ht="12" customHeight="1" thickBot="1">
      <c r="A45" s="320" t="s">
        <v>10</v>
      </c>
      <c r="B45" s="17"/>
      <c r="C45" s="38" t="s">
        <v>392</v>
      </c>
      <c r="D45" s="376"/>
      <c r="E45" s="376"/>
      <c r="F45" s="623">
        <v>308</v>
      </c>
      <c r="G45" s="636"/>
    </row>
    <row r="46" spans="1:7" ht="15" customHeight="1" thickBot="1">
      <c r="A46" s="320" t="s">
        <v>11</v>
      </c>
      <c r="B46" s="326"/>
      <c r="C46" s="360" t="s">
        <v>393</v>
      </c>
      <c r="D46" s="141">
        <f>+D33+D39+D44+D45</f>
        <v>39465</v>
      </c>
      <c r="E46" s="141">
        <f>+E33+E39+E44+E45</f>
        <v>42279</v>
      </c>
      <c r="F46" s="622">
        <f>+F33+F39+F44+F45</f>
        <v>32142</v>
      </c>
      <c r="G46" s="636">
        <f>F46/E46*100</f>
        <v>76.02355779464982</v>
      </c>
    </row>
    <row r="47" spans="1:6" ht="12.75">
      <c r="A47" s="361"/>
      <c r="B47" s="362"/>
      <c r="C47" s="362"/>
      <c r="D47" s="362"/>
      <c r="E47" s="362"/>
      <c r="F47" s="362"/>
    </row>
    <row r="48" spans="1:7" s="488" customFormat="1" ht="15" customHeight="1">
      <c r="A48" s="484"/>
      <c r="B48" s="485"/>
      <c r="C48" s="486"/>
      <c r="D48" s="486"/>
      <c r="E48" s="486"/>
      <c r="F48" s="487"/>
      <c r="G48" s="616"/>
    </row>
    <row r="49" spans="1:7" s="488" customFormat="1" ht="14.25" customHeight="1">
      <c r="A49" s="484"/>
      <c r="B49" s="485"/>
      <c r="C49" s="486"/>
      <c r="D49" s="486"/>
      <c r="E49" s="486"/>
      <c r="F49" s="487"/>
      <c r="G49" s="616"/>
    </row>
    <row r="50" spans="1:3" ht="51" customHeight="1">
      <c r="A50" s="741"/>
      <c r="B50" s="741"/>
      <c r="C50" s="741"/>
    </row>
  </sheetData>
  <mergeCells count="6">
    <mergeCell ref="A5:B5"/>
    <mergeCell ref="A50:C50"/>
    <mergeCell ref="A1:F1"/>
    <mergeCell ref="A2:B2"/>
    <mergeCell ref="C2:E2"/>
    <mergeCell ref="C3:E3"/>
  </mergeCells>
  <printOptions/>
  <pageMargins left="0.75" right="0.23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5">
      <selection activeCell="F46" sqref="F46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3.00390625" style="5" customWidth="1"/>
    <col min="4" max="6" width="13.375" style="5" customWidth="1"/>
    <col min="7" max="7" width="7.875" style="613" customWidth="1"/>
    <col min="8" max="16384" width="9.375" style="5" customWidth="1"/>
  </cols>
  <sheetData>
    <row r="1" spans="1:7" s="3" customFormat="1" ht="21" customHeight="1" thickBot="1">
      <c r="A1" s="726" t="s">
        <v>493</v>
      </c>
      <c r="B1" s="726"/>
      <c r="C1" s="726"/>
      <c r="D1" s="726"/>
      <c r="E1" s="726"/>
      <c r="F1" s="726"/>
      <c r="G1" s="613"/>
    </row>
    <row r="2" spans="1:7" s="128" customFormat="1" ht="25.5" customHeight="1">
      <c r="A2" s="727" t="s">
        <v>376</v>
      </c>
      <c r="B2" s="728"/>
      <c r="C2" s="733" t="s">
        <v>391</v>
      </c>
      <c r="D2" s="734"/>
      <c r="E2" s="735"/>
      <c r="F2" s="407" t="s">
        <v>146</v>
      </c>
      <c r="G2" s="614"/>
    </row>
    <row r="3" spans="1:7" s="128" customFormat="1" ht="16.5" thickBot="1">
      <c r="A3" s="298" t="s">
        <v>351</v>
      </c>
      <c r="B3" s="299"/>
      <c r="C3" s="736" t="s">
        <v>492</v>
      </c>
      <c r="D3" s="740"/>
      <c r="E3" s="740"/>
      <c r="F3" s="157"/>
      <c r="G3" s="614"/>
    </row>
    <row r="4" spans="1:7" s="129" customFormat="1" ht="15.75" customHeight="1" thickBot="1">
      <c r="A4" s="300"/>
      <c r="B4" s="300"/>
      <c r="C4" s="300"/>
      <c r="D4" s="300"/>
      <c r="E4" s="300"/>
      <c r="F4" s="301" t="s">
        <v>43</v>
      </c>
      <c r="G4" s="614"/>
    </row>
    <row r="5" spans="1:7" ht="30" customHeight="1" thickBot="1">
      <c r="A5" s="729" t="s">
        <v>352</v>
      </c>
      <c r="B5" s="730"/>
      <c r="C5" s="302" t="s">
        <v>44</v>
      </c>
      <c r="D5" s="363" t="s">
        <v>65</v>
      </c>
      <c r="E5" s="363" t="s">
        <v>139</v>
      </c>
      <c r="F5" s="363" t="s">
        <v>555</v>
      </c>
      <c r="G5" s="641" t="s">
        <v>559</v>
      </c>
    </row>
    <row r="6" spans="1:7" s="89" customFormat="1" ht="12.75" customHeight="1" thickBot="1">
      <c r="A6" s="304">
        <v>1</v>
      </c>
      <c r="B6" s="305">
        <v>2</v>
      </c>
      <c r="C6" s="305">
        <v>3</v>
      </c>
      <c r="D6" s="364"/>
      <c r="E6" s="364"/>
      <c r="F6" s="364">
        <v>4</v>
      </c>
      <c r="G6" s="635"/>
    </row>
    <row r="7" spans="1:7" s="89" customFormat="1" ht="15.75" customHeight="1" thickBot="1">
      <c r="A7" s="307"/>
      <c r="B7" s="308"/>
      <c r="C7" s="308" t="s">
        <v>45</v>
      </c>
      <c r="D7" s="308"/>
      <c r="E7" s="308"/>
      <c r="F7" s="621"/>
      <c r="G7" s="635"/>
    </row>
    <row r="8" spans="1:7" s="130" customFormat="1" ht="12" customHeight="1" thickBot="1">
      <c r="A8" s="304" t="s">
        <v>7</v>
      </c>
      <c r="B8" s="310"/>
      <c r="C8" s="311" t="s">
        <v>378</v>
      </c>
      <c r="D8" s="141">
        <f>SUM(D9:D16)</f>
        <v>2097</v>
      </c>
      <c r="E8" s="141">
        <f>SUM(E9:E16)</f>
        <v>1606</v>
      </c>
      <c r="F8" s="622">
        <f>SUM(F9:F16)</f>
        <v>1618</v>
      </c>
      <c r="G8" s="636">
        <f>F8/E8*100</f>
        <v>100.74719800747198</v>
      </c>
    </row>
    <row r="9" spans="1:7" s="130" customFormat="1" ht="12" customHeight="1">
      <c r="A9" s="315"/>
      <c r="B9" s="313" t="s">
        <v>93</v>
      </c>
      <c r="C9" s="13" t="s">
        <v>176</v>
      </c>
      <c r="D9" s="395"/>
      <c r="E9" s="395"/>
      <c r="F9" s="626"/>
      <c r="G9" s="636"/>
    </row>
    <row r="10" spans="1:7" s="130" customFormat="1" ht="12" customHeight="1">
      <c r="A10" s="312"/>
      <c r="B10" s="313" t="s">
        <v>94</v>
      </c>
      <c r="C10" s="9" t="s">
        <v>177</v>
      </c>
      <c r="D10" s="377">
        <v>916</v>
      </c>
      <c r="E10" s="377">
        <v>916</v>
      </c>
      <c r="F10" s="624">
        <v>871</v>
      </c>
      <c r="G10" s="636">
        <f>F10/E10*100</f>
        <v>95.08733624454149</v>
      </c>
    </row>
    <row r="11" spans="1:7" s="130" customFormat="1" ht="12" customHeight="1">
      <c r="A11" s="312"/>
      <c r="B11" s="313" t="s">
        <v>95</v>
      </c>
      <c r="C11" s="9" t="s">
        <v>178</v>
      </c>
      <c r="D11" s="377">
        <v>1181</v>
      </c>
      <c r="E11" s="377">
        <v>690</v>
      </c>
      <c r="F11" s="624">
        <v>730</v>
      </c>
      <c r="G11" s="636">
        <f>F11/E11*100</f>
        <v>105.79710144927536</v>
      </c>
    </row>
    <row r="12" spans="1:7" s="130" customFormat="1" ht="12" customHeight="1">
      <c r="A12" s="312"/>
      <c r="B12" s="313" t="s">
        <v>96</v>
      </c>
      <c r="C12" s="9" t="s">
        <v>179</v>
      </c>
      <c r="D12" s="377"/>
      <c r="E12" s="377"/>
      <c r="F12" s="624"/>
      <c r="G12" s="636"/>
    </row>
    <row r="13" spans="1:7" s="130" customFormat="1" ht="12" customHeight="1">
      <c r="A13" s="312"/>
      <c r="B13" s="313" t="s">
        <v>3</v>
      </c>
      <c r="C13" s="8" t="s">
        <v>181</v>
      </c>
      <c r="D13" s="377"/>
      <c r="E13" s="377"/>
      <c r="F13" s="624">
        <v>17</v>
      </c>
      <c r="G13" s="636"/>
    </row>
    <row r="14" spans="1:7" s="130" customFormat="1" ht="12" customHeight="1">
      <c r="A14" s="316"/>
      <c r="B14" s="313" t="s">
        <v>97</v>
      </c>
      <c r="C14" s="9" t="s">
        <v>183</v>
      </c>
      <c r="D14" s="404"/>
      <c r="E14" s="404"/>
      <c r="F14" s="632"/>
      <c r="G14" s="636"/>
    </row>
    <row r="15" spans="1:7" s="131" customFormat="1" ht="12" customHeight="1">
      <c r="A15" s="312"/>
      <c r="B15" s="313" t="s">
        <v>98</v>
      </c>
      <c r="C15" s="9" t="s">
        <v>379</v>
      </c>
      <c r="D15" s="377"/>
      <c r="E15" s="377"/>
      <c r="F15" s="624"/>
      <c r="G15" s="636"/>
    </row>
    <row r="16" spans="1:7" s="131" customFormat="1" ht="12" customHeight="1" thickBot="1">
      <c r="A16" s="317"/>
      <c r="B16" s="318" t="s">
        <v>111</v>
      </c>
      <c r="C16" s="8" t="s">
        <v>380</v>
      </c>
      <c r="D16" s="378"/>
      <c r="E16" s="378"/>
      <c r="F16" s="625"/>
      <c r="G16" s="636"/>
    </row>
    <row r="17" spans="1:7" s="130" customFormat="1" ht="12" customHeight="1" thickBot="1">
      <c r="A17" s="304" t="s">
        <v>8</v>
      </c>
      <c r="B17" s="310"/>
      <c r="C17" s="311" t="s">
        <v>381</v>
      </c>
      <c r="D17" s="141">
        <f>SUM(D18:D21)</f>
        <v>3493</v>
      </c>
      <c r="E17" s="141">
        <f>SUM(E18:E21)</f>
        <v>11009</v>
      </c>
      <c r="F17" s="622">
        <f>SUM(F18:F21)</f>
        <v>7782</v>
      </c>
      <c r="G17" s="636">
        <f>F17/E17*100</f>
        <v>70.68761922063767</v>
      </c>
    </row>
    <row r="18" spans="1:7" s="131" customFormat="1" ht="12" customHeight="1">
      <c r="A18" s="312"/>
      <c r="B18" s="313" t="s">
        <v>99</v>
      </c>
      <c r="C18" s="11" t="s">
        <v>135</v>
      </c>
      <c r="D18" s="377">
        <v>3493</v>
      </c>
      <c r="E18" s="377">
        <v>11009</v>
      </c>
      <c r="F18" s="624">
        <v>7782</v>
      </c>
      <c r="G18" s="636">
        <f>F18/E18*100</f>
        <v>70.68761922063767</v>
      </c>
    </row>
    <row r="19" spans="1:7" s="131" customFormat="1" ht="12" customHeight="1">
      <c r="A19" s="312"/>
      <c r="B19" s="313" t="s">
        <v>100</v>
      </c>
      <c r="C19" s="9" t="s">
        <v>136</v>
      </c>
      <c r="D19" s="377"/>
      <c r="E19" s="377"/>
      <c r="F19" s="624"/>
      <c r="G19" s="636"/>
    </row>
    <row r="20" spans="1:7" s="131" customFormat="1" ht="12" customHeight="1">
      <c r="A20" s="312"/>
      <c r="B20" s="313" t="s">
        <v>101</v>
      </c>
      <c r="C20" s="9" t="s">
        <v>382</v>
      </c>
      <c r="D20" s="377"/>
      <c r="E20" s="377"/>
      <c r="F20" s="624"/>
      <c r="G20" s="636"/>
    </row>
    <row r="21" spans="1:7" s="131" customFormat="1" ht="12" customHeight="1" thickBot="1">
      <c r="A21" s="312"/>
      <c r="B21" s="313" t="s">
        <v>102</v>
      </c>
      <c r="C21" s="9" t="s">
        <v>137</v>
      </c>
      <c r="D21" s="377"/>
      <c r="E21" s="377"/>
      <c r="F21" s="624"/>
      <c r="G21" s="636"/>
    </row>
    <row r="22" spans="1:7" s="131" customFormat="1" ht="12" customHeight="1" thickBot="1">
      <c r="A22" s="320" t="s">
        <v>9</v>
      </c>
      <c r="B22" s="76"/>
      <c r="C22" s="76" t="s">
        <v>383</v>
      </c>
      <c r="D22" s="376"/>
      <c r="E22" s="376"/>
      <c r="F22" s="623"/>
      <c r="G22" s="636"/>
    </row>
    <row r="23" spans="1:7" s="130" customFormat="1" ht="12" customHeight="1" thickBot="1">
      <c r="A23" s="320" t="s">
        <v>10</v>
      </c>
      <c r="B23" s="310"/>
      <c r="C23" s="76" t="s">
        <v>388</v>
      </c>
      <c r="D23" s="376"/>
      <c r="E23" s="376"/>
      <c r="F23" s="623"/>
      <c r="G23" s="636"/>
    </row>
    <row r="24" spans="1:7" s="130" customFormat="1" ht="12" customHeight="1" thickBot="1">
      <c r="A24" s="304" t="s">
        <v>11</v>
      </c>
      <c r="B24" s="333"/>
      <c r="C24" s="76" t="s">
        <v>389</v>
      </c>
      <c r="D24" s="141">
        <f>+D25+D26</f>
        <v>0</v>
      </c>
      <c r="E24" s="141">
        <f>+E25+E26</f>
        <v>0</v>
      </c>
      <c r="F24" s="622">
        <f>+F25+F26</f>
        <v>0</v>
      </c>
      <c r="G24" s="636"/>
    </row>
    <row r="25" spans="1:7" s="130" customFormat="1" ht="12" customHeight="1">
      <c r="A25" s="315"/>
      <c r="B25" s="321" t="s">
        <v>77</v>
      </c>
      <c r="C25" s="238" t="s">
        <v>69</v>
      </c>
      <c r="D25" s="411"/>
      <c r="E25" s="411"/>
      <c r="F25" s="633"/>
      <c r="G25" s="636"/>
    </row>
    <row r="26" spans="1:7" s="130" customFormat="1" ht="12" customHeight="1" thickBot="1">
      <c r="A26" s="323"/>
      <c r="B26" s="324" t="s">
        <v>78</v>
      </c>
      <c r="C26" s="242" t="s">
        <v>384</v>
      </c>
      <c r="D26" s="412"/>
      <c r="E26" s="412"/>
      <c r="F26" s="634"/>
      <c r="G26" s="636"/>
    </row>
    <row r="27" spans="1:7" s="131" customFormat="1" ht="12" customHeight="1" thickBot="1">
      <c r="A27" s="334" t="s">
        <v>12</v>
      </c>
      <c r="B27" s="335"/>
      <c r="C27" s="76" t="s">
        <v>390</v>
      </c>
      <c r="D27" s="376">
        <v>279506</v>
      </c>
      <c r="E27" s="376">
        <v>278824</v>
      </c>
      <c r="F27" s="623">
        <v>215375</v>
      </c>
      <c r="G27" s="636">
        <f>F27/E27*100</f>
        <v>77.24406794250136</v>
      </c>
    </row>
    <row r="28" spans="1:7" s="131" customFormat="1" ht="12" customHeight="1" thickBot="1">
      <c r="A28" s="334" t="s">
        <v>13</v>
      </c>
      <c r="B28" s="409"/>
      <c r="C28" s="368" t="s">
        <v>394</v>
      </c>
      <c r="D28" s="376"/>
      <c r="E28" s="376"/>
      <c r="F28" s="623">
        <v>1243</v>
      </c>
      <c r="G28" s="636"/>
    </row>
    <row r="29" spans="1:7" s="131" customFormat="1" ht="15" customHeight="1" thickBot="1">
      <c r="A29" s="334" t="s">
        <v>14</v>
      </c>
      <c r="B29" s="341"/>
      <c r="C29" s="342" t="s">
        <v>385</v>
      </c>
      <c r="D29" s="141">
        <f>SUM(D8,D17,D22,D23,D24,D27,D28)</f>
        <v>285096</v>
      </c>
      <c r="E29" s="141">
        <f>SUM(E8,E17,E22,E23,E24,E27,E28)</f>
        <v>291439</v>
      </c>
      <c r="F29" s="622">
        <f>SUM(F8,F17,F22,F23,F24,F27,F28)</f>
        <v>226018</v>
      </c>
      <c r="G29" s="636">
        <f>F29/E29*100</f>
        <v>77.55242091827105</v>
      </c>
    </row>
    <row r="30" spans="1:7" s="131" customFormat="1" ht="15" customHeight="1">
      <c r="A30" s="344"/>
      <c r="B30" s="344"/>
      <c r="C30" s="345"/>
      <c r="D30" s="345"/>
      <c r="E30" s="345"/>
      <c r="F30" s="346"/>
      <c r="G30" s="615"/>
    </row>
    <row r="31" spans="1:7" ht="13.5" thickBot="1">
      <c r="A31" s="347"/>
      <c r="B31" s="348"/>
      <c r="C31" s="348"/>
      <c r="D31" s="348"/>
      <c r="E31" s="348"/>
      <c r="F31" s="348"/>
      <c r="G31" s="615"/>
    </row>
    <row r="32" spans="1:7" s="89" customFormat="1" ht="16.5" customHeight="1" thickBot="1">
      <c r="A32" s="349"/>
      <c r="B32" s="350"/>
      <c r="C32" s="351" t="s">
        <v>50</v>
      </c>
      <c r="D32" s="351"/>
      <c r="E32" s="351"/>
      <c r="F32" s="629"/>
      <c r="G32" s="636"/>
    </row>
    <row r="33" spans="1:7" s="132" customFormat="1" ht="12" customHeight="1" thickBot="1">
      <c r="A33" s="320" t="s">
        <v>7</v>
      </c>
      <c r="B33" s="17"/>
      <c r="C33" s="38" t="s">
        <v>251</v>
      </c>
      <c r="D33" s="141">
        <f>SUM(D34:D38)</f>
        <v>285096</v>
      </c>
      <c r="E33" s="141">
        <f>SUM(E34:E38)</f>
        <v>290877</v>
      </c>
      <c r="F33" s="622">
        <f>SUM(F34:F38)</f>
        <v>217271</v>
      </c>
      <c r="G33" s="636">
        <f>F33/E33*100</f>
        <v>74.69514605829956</v>
      </c>
    </row>
    <row r="34" spans="1:7" ht="12" customHeight="1">
      <c r="A34" s="353"/>
      <c r="B34" s="354" t="s">
        <v>93</v>
      </c>
      <c r="C34" s="11" t="s">
        <v>35</v>
      </c>
      <c r="D34" s="397">
        <v>193192</v>
      </c>
      <c r="E34" s="397">
        <v>203890</v>
      </c>
      <c r="F34" s="627">
        <v>147762</v>
      </c>
      <c r="G34" s="636">
        <f>F34/E34*100</f>
        <v>72.47143067340232</v>
      </c>
    </row>
    <row r="35" spans="1:7" ht="12" customHeight="1">
      <c r="A35" s="355"/>
      <c r="B35" s="270" t="s">
        <v>94</v>
      </c>
      <c r="C35" s="9" t="s">
        <v>252</v>
      </c>
      <c r="D35" s="377">
        <v>50712</v>
      </c>
      <c r="E35" s="377">
        <v>52494</v>
      </c>
      <c r="F35" s="624">
        <v>39294</v>
      </c>
      <c r="G35" s="636">
        <f>F35/E35*100</f>
        <v>74.85426905932107</v>
      </c>
    </row>
    <row r="36" spans="1:7" ht="12" customHeight="1">
      <c r="A36" s="355"/>
      <c r="B36" s="270" t="s">
        <v>95</v>
      </c>
      <c r="C36" s="9" t="s">
        <v>36</v>
      </c>
      <c r="D36" s="377">
        <v>41192</v>
      </c>
      <c r="E36" s="377">
        <v>34047</v>
      </c>
      <c r="F36" s="624">
        <v>29769</v>
      </c>
      <c r="G36" s="636">
        <f>F36/E36*100</f>
        <v>87.43501630099568</v>
      </c>
    </row>
    <row r="37" spans="1:7" ht="12" customHeight="1">
      <c r="A37" s="355"/>
      <c r="B37" s="270" t="s">
        <v>96</v>
      </c>
      <c r="C37" s="9" t="s">
        <v>253</v>
      </c>
      <c r="D37" s="377"/>
      <c r="E37" s="377">
        <v>446</v>
      </c>
      <c r="F37" s="624">
        <v>446</v>
      </c>
      <c r="G37" s="636">
        <f>F37/E37*100</f>
        <v>100</v>
      </c>
    </row>
    <row r="38" spans="1:7" ht="12" customHeight="1" thickBot="1">
      <c r="A38" s="355"/>
      <c r="B38" s="270" t="s">
        <v>110</v>
      </c>
      <c r="C38" s="9" t="s">
        <v>254</v>
      </c>
      <c r="D38" s="377"/>
      <c r="E38" s="377"/>
      <c r="F38" s="624"/>
      <c r="G38" s="636"/>
    </row>
    <row r="39" spans="1:7" ht="12" customHeight="1" thickBot="1">
      <c r="A39" s="320" t="s">
        <v>8</v>
      </c>
      <c r="B39" s="17"/>
      <c r="C39" s="38" t="s">
        <v>386</v>
      </c>
      <c r="D39" s="141">
        <f>SUM(D40:D43)</f>
        <v>0</v>
      </c>
      <c r="E39" s="141">
        <f>SUM(E40:E43)</f>
        <v>562</v>
      </c>
      <c r="F39" s="622">
        <f>SUM(F40:F43)</f>
        <v>284</v>
      </c>
      <c r="G39" s="636">
        <f>F39/E39*100</f>
        <v>50.5338078291815</v>
      </c>
    </row>
    <row r="40" spans="1:7" s="132" customFormat="1" ht="12" customHeight="1">
      <c r="A40" s="353"/>
      <c r="B40" s="354" t="s">
        <v>99</v>
      </c>
      <c r="C40" s="11" t="s">
        <v>265</v>
      </c>
      <c r="D40" s="397"/>
      <c r="E40" s="397">
        <v>562</v>
      </c>
      <c r="F40" s="627">
        <v>284</v>
      </c>
      <c r="G40" s="636">
        <f>F40/E40*100</f>
        <v>50.5338078291815</v>
      </c>
    </row>
    <row r="41" spans="1:7" ht="12" customHeight="1">
      <c r="A41" s="355"/>
      <c r="B41" s="270" t="s">
        <v>100</v>
      </c>
      <c r="C41" s="9" t="s">
        <v>266</v>
      </c>
      <c r="D41" s="377"/>
      <c r="E41" s="377"/>
      <c r="F41" s="624"/>
      <c r="G41" s="636"/>
    </row>
    <row r="42" spans="1:7" ht="12" customHeight="1">
      <c r="A42" s="355"/>
      <c r="B42" s="270" t="s">
        <v>103</v>
      </c>
      <c r="C42" s="9" t="s">
        <v>269</v>
      </c>
      <c r="D42" s="377"/>
      <c r="E42" s="377"/>
      <c r="F42" s="624"/>
      <c r="G42" s="636"/>
    </row>
    <row r="43" spans="1:7" ht="12" customHeight="1" thickBot="1">
      <c r="A43" s="355"/>
      <c r="B43" s="270" t="s">
        <v>138</v>
      </c>
      <c r="C43" s="9" t="s">
        <v>51</v>
      </c>
      <c r="D43" s="377"/>
      <c r="E43" s="377"/>
      <c r="F43" s="624"/>
      <c r="G43" s="636"/>
    </row>
    <row r="44" spans="1:7" ht="12" customHeight="1" thickBot="1">
      <c r="A44" s="320" t="s">
        <v>9</v>
      </c>
      <c r="B44" s="17"/>
      <c r="C44" s="38" t="s">
        <v>387</v>
      </c>
      <c r="D44" s="376"/>
      <c r="E44" s="376"/>
      <c r="F44" s="623"/>
      <c r="G44" s="636"/>
    </row>
    <row r="45" spans="1:7" ht="12" customHeight="1" thickBot="1">
      <c r="A45" s="320" t="s">
        <v>10</v>
      </c>
      <c r="B45" s="17"/>
      <c r="C45" s="38" t="s">
        <v>392</v>
      </c>
      <c r="D45" s="376"/>
      <c r="E45" s="376"/>
      <c r="F45" s="623">
        <v>7292</v>
      </c>
      <c r="G45" s="636"/>
    </row>
    <row r="46" spans="1:7" ht="15" customHeight="1" thickBot="1">
      <c r="A46" s="320" t="s">
        <v>11</v>
      </c>
      <c r="B46" s="326"/>
      <c r="C46" s="360" t="s">
        <v>393</v>
      </c>
      <c r="D46" s="141">
        <f>+D33+D39+D44+D45</f>
        <v>285096</v>
      </c>
      <c r="E46" s="141">
        <f>+E33+E39+E44+E45</f>
        <v>291439</v>
      </c>
      <c r="F46" s="622">
        <f>+F33+F39+F44+F45</f>
        <v>224847</v>
      </c>
      <c r="G46" s="636">
        <f>F46/E46*100</f>
        <v>77.15062157089476</v>
      </c>
    </row>
    <row r="47" spans="1:6" ht="12.75">
      <c r="A47" s="361"/>
      <c r="B47" s="362"/>
      <c r="C47" s="362"/>
      <c r="D47" s="362"/>
      <c r="E47" s="362"/>
      <c r="F47" s="362"/>
    </row>
    <row r="48" spans="1:7" s="488" customFormat="1" ht="15" customHeight="1">
      <c r="A48" s="484"/>
      <c r="B48" s="485"/>
      <c r="C48" s="486"/>
      <c r="D48" s="486"/>
      <c r="E48" s="486"/>
      <c r="F48" s="487"/>
      <c r="G48" s="616"/>
    </row>
    <row r="49" spans="1:7" s="488" customFormat="1" ht="14.25" customHeight="1">
      <c r="A49" s="484"/>
      <c r="B49" s="485"/>
      <c r="C49" s="486"/>
      <c r="D49" s="486"/>
      <c r="E49" s="486"/>
      <c r="F49" s="487"/>
      <c r="G49" s="616"/>
    </row>
    <row r="50" spans="1:3" ht="51" customHeight="1">
      <c r="A50" s="741"/>
      <c r="B50" s="741"/>
      <c r="C50" s="741"/>
    </row>
  </sheetData>
  <mergeCells count="6">
    <mergeCell ref="A5:B5"/>
    <mergeCell ref="A50:C50"/>
    <mergeCell ref="A1:F1"/>
    <mergeCell ref="A2:B2"/>
    <mergeCell ref="C2:E2"/>
    <mergeCell ref="C3:E3"/>
  </mergeCells>
  <printOptions/>
  <pageMargins left="0.75" right="0.28" top="1" bottom="1" header="0.5" footer="0.5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U18" sqref="U18"/>
    </sheetView>
  </sheetViews>
  <sheetFormatPr defaultColWidth="9.00390625" defaultRowHeight="12.75"/>
  <cols>
    <col min="1" max="1" width="31.375" style="489" customWidth="1"/>
    <col min="2" max="2" width="27.50390625" style="489" customWidth="1"/>
    <col min="3" max="14" width="0" style="489" hidden="1" customWidth="1"/>
    <col min="15" max="15" width="12.625" style="489" customWidth="1"/>
    <col min="16" max="16" width="15.875" style="489" customWidth="1"/>
    <col min="17" max="17" width="13.00390625" style="489" customWidth="1"/>
    <col min="18" max="18" width="10.625" style="489" customWidth="1"/>
    <col min="19" max="19" width="9.375" style="491" customWidth="1"/>
    <col min="20" max="16384" width="9.375" style="489" customWidth="1"/>
  </cols>
  <sheetData>
    <row r="1" spans="2:18" ht="33.75" customHeight="1">
      <c r="B1" s="753" t="s">
        <v>494</v>
      </c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</row>
    <row r="2" spans="2:18" ht="20.25" customHeight="1"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</row>
    <row r="3" spans="1:18" ht="12.75">
      <c r="A3" s="754" t="s">
        <v>571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754"/>
      <c r="R3" s="754"/>
    </row>
    <row r="4" spans="1:18" ht="11.25">
      <c r="A4" s="492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</row>
    <row r="5" spans="1:18" ht="11.2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</row>
    <row r="6" spans="1:18" ht="12" thickBot="1">
      <c r="A6" s="493"/>
      <c r="B6" s="493"/>
      <c r="C6" s="494"/>
      <c r="D6" s="494"/>
      <c r="E6" s="495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6"/>
    </row>
    <row r="7" spans="1:19" ht="23.25" thickBot="1">
      <c r="A7" s="497" t="s">
        <v>495</v>
      </c>
      <c r="B7" s="497" t="s">
        <v>56</v>
      </c>
      <c r="C7" s="497" t="s">
        <v>496</v>
      </c>
      <c r="D7" s="497" t="s">
        <v>497</v>
      </c>
      <c r="E7" s="497" t="s">
        <v>498</v>
      </c>
      <c r="F7" s="497" t="s">
        <v>496</v>
      </c>
      <c r="G7" s="497" t="s">
        <v>497</v>
      </c>
      <c r="H7" s="497" t="s">
        <v>499</v>
      </c>
      <c r="I7" s="497" t="s">
        <v>496</v>
      </c>
      <c r="J7" s="497" t="s">
        <v>497</v>
      </c>
      <c r="K7" s="497" t="s">
        <v>499</v>
      </c>
      <c r="L7" s="497" t="s">
        <v>496</v>
      </c>
      <c r="M7" s="497" t="s">
        <v>497</v>
      </c>
      <c r="N7" s="497" t="s">
        <v>499</v>
      </c>
      <c r="O7" s="497" t="s">
        <v>496</v>
      </c>
      <c r="P7" s="498" t="s">
        <v>497</v>
      </c>
      <c r="Q7" s="499" t="s">
        <v>500</v>
      </c>
      <c r="R7" s="650" t="s">
        <v>572</v>
      </c>
      <c r="S7" s="500" t="s">
        <v>501</v>
      </c>
    </row>
    <row r="8" spans="1:19" ht="15" customHeight="1">
      <c r="A8" s="745" t="s">
        <v>482</v>
      </c>
      <c r="B8" s="501" t="s">
        <v>502</v>
      </c>
      <c r="C8" s="502">
        <v>11</v>
      </c>
      <c r="D8" s="503"/>
      <c r="E8" s="504"/>
      <c r="F8" s="505">
        <v>11</v>
      </c>
      <c r="G8" s="506"/>
      <c r="H8" s="507"/>
      <c r="I8" s="505">
        <v>11</v>
      </c>
      <c r="J8" s="506"/>
      <c r="K8" s="507"/>
      <c r="L8" s="505">
        <v>11</v>
      </c>
      <c r="M8" s="506"/>
      <c r="N8" s="508"/>
      <c r="O8" s="509">
        <v>12</v>
      </c>
      <c r="P8" s="510"/>
      <c r="Q8" s="511"/>
      <c r="R8" s="512"/>
      <c r="S8" s="513"/>
    </row>
    <row r="9" spans="1:19" ht="15" customHeight="1">
      <c r="A9" s="746"/>
      <c r="B9" s="501" t="s">
        <v>503</v>
      </c>
      <c r="C9" s="502">
        <v>1</v>
      </c>
      <c r="D9" s="503"/>
      <c r="E9" s="504"/>
      <c r="F9" s="505">
        <v>1</v>
      </c>
      <c r="G9" s="506"/>
      <c r="H9" s="507"/>
      <c r="I9" s="505">
        <v>1</v>
      </c>
      <c r="J9" s="506"/>
      <c r="K9" s="507"/>
      <c r="L9" s="505">
        <v>1</v>
      </c>
      <c r="M9" s="506"/>
      <c r="N9" s="508"/>
      <c r="O9" s="505">
        <v>1</v>
      </c>
      <c r="P9" s="510"/>
      <c r="Q9" s="511"/>
      <c r="R9" s="514"/>
      <c r="S9" s="513"/>
    </row>
    <row r="10" spans="1:19" ht="15" customHeight="1">
      <c r="A10" s="746"/>
      <c r="B10" s="501" t="s">
        <v>504</v>
      </c>
      <c r="C10" s="502"/>
      <c r="D10" s="503"/>
      <c r="E10" s="504"/>
      <c r="F10" s="505"/>
      <c r="G10" s="506"/>
      <c r="H10" s="507"/>
      <c r="I10" s="505"/>
      <c r="J10" s="506"/>
      <c r="K10" s="507"/>
      <c r="L10" s="505"/>
      <c r="M10" s="506"/>
      <c r="N10" s="508"/>
      <c r="O10" s="505">
        <v>0</v>
      </c>
      <c r="P10" s="510"/>
      <c r="Q10" s="511"/>
      <c r="R10" s="514" t="s">
        <v>505</v>
      </c>
      <c r="S10" s="513"/>
    </row>
    <row r="11" spans="1:19" ht="15" customHeight="1">
      <c r="A11" s="746"/>
      <c r="B11" s="501" t="s">
        <v>506</v>
      </c>
      <c r="C11" s="502">
        <v>5</v>
      </c>
      <c r="D11" s="503"/>
      <c r="E11" s="504"/>
      <c r="F11" s="505">
        <v>5</v>
      </c>
      <c r="G11" s="506"/>
      <c r="H11" s="507"/>
      <c r="I11" s="505">
        <v>5</v>
      </c>
      <c r="J11" s="506"/>
      <c r="K11" s="507"/>
      <c r="L11" s="505">
        <v>5</v>
      </c>
      <c r="M11" s="506"/>
      <c r="N11" s="508"/>
      <c r="O11" s="509">
        <v>7</v>
      </c>
      <c r="P11" s="510"/>
      <c r="Q11" s="511"/>
      <c r="R11" s="512"/>
      <c r="S11" s="513"/>
    </row>
    <row r="12" spans="1:19" ht="15.75" customHeight="1" thickBot="1">
      <c r="A12" s="746"/>
      <c r="B12" s="515" t="s">
        <v>507</v>
      </c>
      <c r="C12" s="516">
        <v>1</v>
      </c>
      <c r="D12" s="517" t="s">
        <v>505</v>
      </c>
      <c r="E12" s="518" t="s">
        <v>508</v>
      </c>
      <c r="F12" s="519">
        <v>1</v>
      </c>
      <c r="G12" s="520"/>
      <c r="H12" s="521"/>
      <c r="I12" s="519">
        <v>1</v>
      </c>
      <c r="J12" s="520"/>
      <c r="K12" s="521"/>
      <c r="L12" s="519">
        <v>1</v>
      </c>
      <c r="M12" s="520"/>
      <c r="N12" s="522"/>
      <c r="O12" s="505">
        <v>1</v>
      </c>
      <c r="P12" s="510"/>
      <c r="Q12" s="511"/>
      <c r="R12" s="514"/>
      <c r="S12" s="513"/>
    </row>
    <row r="13" spans="1:19" ht="12" thickBot="1">
      <c r="A13" s="747"/>
      <c r="B13" s="523" t="s">
        <v>38</v>
      </c>
      <c r="C13" s="524"/>
      <c r="D13" s="525"/>
      <c r="E13" s="526"/>
      <c r="F13" s="527"/>
      <c r="G13" s="528"/>
      <c r="H13" s="529"/>
      <c r="I13" s="527"/>
      <c r="J13" s="528"/>
      <c r="K13" s="529"/>
      <c r="L13" s="527">
        <v>1</v>
      </c>
      <c r="M13" s="528"/>
      <c r="N13" s="530"/>
      <c r="O13" s="497">
        <v>21</v>
      </c>
      <c r="P13" s="531"/>
      <c r="Q13" s="532"/>
      <c r="R13" s="533"/>
      <c r="S13" s="534">
        <v>25</v>
      </c>
    </row>
    <row r="14" spans="1:19" ht="11.25">
      <c r="A14" s="745" t="s">
        <v>509</v>
      </c>
      <c r="B14" s="535" t="s">
        <v>502</v>
      </c>
      <c r="C14" s="536">
        <v>13</v>
      </c>
      <c r="D14" s="537"/>
      <c r="E14" s="538"/>
      <c r="F14" s="539">
        <v>13</v>
      </c>
      <c r="G14" s="540"/>
      <c r="H14" s="541"/>
      <c r="I14" s="539">
        <v>12</v>
      </c>
      <c r="J14" s="540"/>
      <c r="K14" s="541"/>
      <c r="L14" s="539">
        <v>13</v>
      </c>
      <c r="M14" s="540"/>
      <c r="N14" s="542"/>
      <c r="O14" s="543">
        <v>11</v>
      </c>
      <c r="P14" s="544"/>
      <c r="Q14" s="545"/>
      <c r="R14" s="546"/>
      <c r="S14" s="513"/>
    </row>
    <row r="15" spans="1:19" ht="11.25">
      <c r="A15" s="746"/>
      <c r="B15" s="547" t="s">
        <v>510</v>
      </c>
      <c r="C15" s="548"/>
      <c r="D15" s="549"/>
      <c r="E15" s="550"/>
      <c r="F15" s="543"/>
      <c r="G15" s="551"/>
      <c r="H15" s="552"/>
      <c r="I15" s="543"/>
      <c r="J15" s="551"/>
      <c r="K15" s="552"/>
      <c r="L15" s="543"/>
      <c r="M15" s="551"/>
      <c r="N15" s="553"/>
      <c r="O15" s="505">
        <v>1</v>
      </c>
      <c r="P15" s="510"/>
      <c r="Q15" s="511"/>
      <c r="R15" s="514" t="s">
        <v>505</v>
      </c>
      <c r="S15" s="513"/>
    </row>
    <row r="16" spans="1:19" ht="11.25">
      <c r="A16" s="746"/>
      <c r="B16" s="501" t="s">
        <v>506</v>
      </c>
      <c r="C16" s="502">
        <v>6</v>
      </c>
      <c r="D16" s="503"/>
      <c r="E16" s="504"/>
      <c r="F16" s="505">
        <v>6</v>
      </c>
      <c r="G16" s="506"/>
      <c r="H16" s="507"/>
      <c r="I16" s="505">
        <v>5</v>
      </c>
      <c r="J16" s="506"/>
      <c r="K16" s="507"/>
      <c r="L16" s="505">
        <v>6</v>
      </c>
      <c r="M16" s="506"/>
      <c r="N16" s="508"/>
      <c r="O16" s="505">
        <v>5</v>
      </c>
      <c r="P16" s="510"/>
      <c r="Q16" s="511"/>
      <c r="R16" s="514"/>
      <c r="S16" s="513"/>
    </row>
    <row r="17" spans="1:19" ht="12" thickBot="1">
      <c r="A17" s="746"/>
      <c r="B17" s="515" t="s">
        <v>507</v>
      </c>
      <c r="C17" s="516"/>
      <c r="D17" s="517"/>
      <c r="E17" s="518"/>
      <c r="F17" s="519">
        <v>1</v>
      </c>
      <c r="G17" s="520"/>
      <c r="H17" s="554"/>
      <c r="I17" s="519">
        <v>1</v>
      </c>
      <c r="J17" s="520"/>
      <c r="K17" s="554"/>
      <c r="L17" s="519">
        <v>1</v>
      </c>
      <c r="M17" s="520"/>
      <c r="N17" s="555"/>
      <c r="O17" s="519">
        <v>1</v>
      </c>
      <c r="P17" s="556"/>
      <c r="Q17" s="557"/>
      <c r="R17" s="558"/>
      <c r="S17" s="513"/>
    </row>
    <row r="18" spans="1:19" ht="12" thickBot="1">
      <c r="A18" s="746"/>
      <c r="B18" s="523" t="s">
        <v>38</v>
      </c>
      <c r="C18" s="559">
        <f>SUM(C14:C16)</f>
        <v>19</v>
      </c>
      <c r="D18" s="560">
        <f>SUM(D16)</f>
        <v>0</v>
      </c>
      <c r="E18" s="561"/>
      <c r="F18" s="562">
        <f>SUM(F14:F17)</f>
        <v>20</v>
      </c>
      <c r="G18" s="563"/>
      <c r="H18" s="564"/>
      <c r="I18" s="562">
        <f>SUM(I14:I17)</f>
        <v>18</v>
      </c>
      <c r="J18" s="563"/>
      <c r="K18" s="564"/>
      <c r="L18" s="497">
        <f>SUM(L14:L17)</f>
        <v>20</v>
      </c>
      <c r="M18" s="563"/>
      <c r="N18" s="565"/>
      <c r="O18" s="497">
        <v>18</v>
      </c>
      <c r="P18" s="531"/>
      <c r="Q18" s="532"/>
      <c r="R18" s="533"/>
      <c r="S18" s="534">
        <v>24</v>
      </c>
    </row>
    <row r="19" spans="1:19" ht="14.25" customHeight="1">
      <c r="A19" s="748" t="s">
        <v>511</v>
      </c>
      <c r="B19" s="566" t="s">
        <v>502</v>
      </c>
      <c r="C19" s="537">
        <v>30</v>
      </c>
      <c r="D19" s="537"/>
      <c r="E19" s="537"/>
      <c r="F19" s="537">
        <v>30</v>
      </c>
      <c r="G19" s="537"/>
      <c r="H19" s="537"/>
      <c r="I19" s="537">
        <v>27</v>
      </c>
      <c r="J19" s="537"/>
      <c r="K19" s="537">
        <v>1</v>
      </c>
      <c r="L19" s="537">
        <v>27</v>
      </c>
      <c r="M19" s="537" t="s">
        <v>505</v>
      </c>
      <c r="N19" s="540"/>
      <c r="O19" s="567">
        <v>70</v>
      </c>
      <c r="P19" s="537" t="s">
        <v>573</v>
      </c>
      <c r="Q19" s="751" t="s">
        <v>574</v>
      </c>
      <c r="R19" s="568"/>
      <c r="S19" s="513"/>
    </row>
    <row r="20" spans="1:19" ht="11.25">
      <c r="A20" s="749"/>
      <c r="B20" s="569" t="s">
        <v>512</v>
      </c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6"/>
      <c r="O20" s="570"/>
      <c r="P20" s="493"/>
      <c r="Q20" s="752"/>
      <c r="R20" s="514"/>
      <c r="S20" s="513"/>
    </row>
    <row r="21" spans="1:19" ht="14.25" customHeight="1">
      <c r="A21" s="749"/>
      <c r="B21" s="569" t="s">
        <v>506</v>
      </c>
      <c r="C21" s="503">
        <v>5</v>
      </c>
      <c r="D21" s="503"/>
      <c r="E21" s="503"/>
      <c r="F21" s="503">
        <v>5</v>
      </c>
      <c r="G21" s="503"/>
      <c r="H21" s="503"/>
      <c r="I21" s="503">
        <v>5</v>
      </c>
      <c r="J21" s="503"/>
      <c r="K21" s="503"/>
      <c r="L21" s="503">
        <v>5</v>
      </c>
      <c r="M21" s="503"/>
      <c r="N21" s="506"/>
      <c r="O21" s="505" t="s">
        <v>513</v>
      </c>
      <c r="P21" s="503" t="s">
        <v>514</v>
      </c>
      <c r="Q21" s="504"/>
      <c r="R21" s="514"/>
      <c r="S21" s="513"/>
    </row>
    <row r="22" spans="1:19" ht="14.25" customHeight="1">
      <c r="A22" s="749"/>
      <c r="B22" s="569" t="s">
        <v>515</v>
      </c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71"/>
      <c r="O22" s="505" t="s">
        <v>516</v>
      </c>
      <c r="P22" s="503"/>
      <c r="Q22" s="504"/>
      <c r="R22" s="514"/>
      <c r="S22" s="513"/>
    </row>
    <row r="23" spans="1:19" ht="15" customHeight="1">
      <c r="A23" s="749"/>
      <c r="B23" s="569" t="s">
        <v>517</v>
      </c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6"/>
      <c r="O23" s="505">
        <v>4</v>
      </c>
      <c r="P23" s="503" t="s">
        <v>518</v>
      </c>
      <c r="Q23" s="504"/>
      <c r="R23" s="514"/>
      <c r="S23" s="513"/>
    </row>
    <row r="24" spans="1:19" ht="15" customHeight="1" thickBot="1">
      <c r="A24" s="749"/>
      <c r="B24" s="572" t="s">
        <v>575</v>
      </c>
      <c r="C24" s="524"/>
      <c r="D24" s="525"/>
      <c r="E24" s="528"/>
      <c r="F24" s="524"/>
      <c r="G24" s="528"/>
      <c r="H24" s="573"/>
      <c r="I24" s="524"/>
      <c r="J24" s="528"/>
      <c r="K24" s="573"/>
      <c r="L24" s="524"/>
      <c r="M24" s="528"/>
      <c r="N24" s="573"/>
      <c r="O24" s="574"/>
      <c r="P24" s="525" t="s">
        <v>576</v>
      </c>
      <c r="Q24" s="526"/>
      <c r="R24" s="575" t="s">
        <v>577</v>
      </c>
      <c r="S24" s="513"/>
    </row>
    <row r="25" spans="1:19" ht="12" thickBot="1">
      <c r="A25" s="750"/>
      <c r="B25" s="523" t="s">
        <v>38</v>
      </c>
      <c r="C25" s="559">
        <f>SUM(C19:C22)</f>
        <v>35</v>
      </c>
      <c r="D25" s="560">
        <f>SUM(D19:D22)</f>
        <v>0</v>
      </c>
      <c r="E25" s="561"/>
      <c r="F25" s="562">
        <f>SUM(F19:F22)</f>
        <v>35</v>
      </c>
      <c r="G25" s="563">
        <f>SUM(G22)</f>
        <v>0</v>
      </c>
      <c r="H25" s="564">
        <f>SUM(H22)</f>
        <v>0</v>
      </c>
      <c r="I25" s="562">
        <f>SUM(I19:I23)</f>
        <v>32</v>
      </c>
      <c r="J25" s="563">
        <f>SUM(J22)</f>
        <v>0</v>
      </c>
      <c r="K25" s="564">
        <f>SUM(K22)</f>
        <v>0</v>
      </c>
      <c r="L25" s="497">
        <f>SUM(L19:L23)</f>
        <v>32</v>
      </c>
      <c r="M25" s="563">
        <f>SUM(M22)</f>
        <v>0</v>
      </c>
      <c r="N25" s="565">
        <v>1.7</v>
      </c>
      <c r="O25" s="497">
        <v>83</v>
      </c>
      <c r="P25" s="560"/>
      <c r="Q25" s="532" t="s">
        <v>505</v>
      </c>
      <c r="R25" s="533" t="s">
        <v>577</v>
      </c>
      <c r="S25" s="534">
        <v>38</v>
      </c>
    </row>
    <row r="26" spans="1:19" ht="15" customHeight="1">
      <c r="A26" s="748" t="s">
        <v>486</v>
      </c>
      <c r="B26" s="501" t="s">
        <v>519</v>
      </c>
      <c r="C26" s="502">
        <v>4</v>
      </c>
      <c r="D26" s="503"/>
      <c r="E26" s="504" t="s">
        <v>520</v>
      </c>
      <c r="F26" s="505">
        <v>4</v>
      </c>
      <c r="G26" s="506"/>
      <c r="H26" s="507"/>
      <c r="I26" s="505">
        <v>3</v>
      </c>
      <c r="J26" s="506">
        <v>1</v>
      </c>
      <c r="K26" s="508"/>
      <c r="L26" s="505">
        <v>4</v>
      </c>
      <c r="M26" s="503">
        <v>0</v>
      </c>
      <c r="N26" s="576"/>
      <c r="O26" s="505">
        <v>1</v>
      </c>
      <c r="P26" s="503"/>
      <c r="Q26" s="511"/>
      <c r="R26" s="514"/>
      <c r="S26" s="513"/>
    </row>
    <row r="27" spans="1:19" ht="14.25" customHeight="1">
      <c r="A27" s="749"/>
      <c r="B27" s="501" t="s">
        <v>521</v>
      </c>
      <c r="C27" s="502"/>
      <c r="D27" s="503"/>
      <c r="E27" s="504"/>
      <c r="F27" s="505"/>
      <c r="G27" s="506"/>
      <c r="H27" s="507"/>
      <c r="I27" s="505"/>
      <c r="J27" s="506"/>
      <c r="K27" s="508"/>
      <c r="L27" s="505"/>
      <c r="M27" s="503"/>
      <c r="N27" s="576"/>
      <c r="O27" s="505">
        <v>1</v>
      </c>
      <c r="P27" s="503"/>
      <c r="Q27" s="511"/>
      <c r="R27" s="514"/>
      <c r="S27" s="513"/>
    </row>
    <row r="28" spans="1:19" ht="14.25" customHeight="1">
      <c r="A28" s="749"/>
      <c r="B28" s="501" t="s">
        <v>506</v>
      </c>
      <c r="C28" s="502"/>
      <c r="D28" s="503"/>
      <c r="E28" s="504"/>
      <c r="F28" s="505"/>
      <c r="G28" s="506"/>
      <c r="H28" s="507"/>
      <c r="I28" s="505"/>
      <c r="J28" s="506"/>
      <c r="K28" s="508"/>
      <c r="L28" s="505"/>
      <c r="M28" s="503"/>
      <c r="N28" s="576"/>
      <c r="O28" s="505" t="s">
        <v>522</v>
      </c>
      <c r="P28" s="503"/>
      <c r="Q28" s="511"/>
      <c r="R28" s="514"/>
      <c r="S28" s="513"/>
    </row>
    <row r="29" spans="1:19" ht="15" customHeight="1" thickBot="1">
      <c r="A29" s="749"/>
      <c r="B29" s="501" t="s">
        <v>523</v>
      </c>
      <c r="C29" s="502"/>
      <c r="D29" s="503"/>
      <c r="E29" s="504"/>
      <c r="F29" s="505"/>
      <c r="G29" s="506"/>
      <c r="H29" s="507"/>
      <c r="I29" s="505"/>
      <c r="J29" s="506"/>
      <c r="K29" s="508"/>
      <c r="L29" s="505"/>
      <c r="M29" s="503"/>
      <c r="N29" s="576"/>
      <c r="O29" s="505">
        <v>2</v>
      </c>
      <c r="P29" s="503"/>
      <c r="Q29" s="511"/>
      <c r="R29" s="514"/>
      <c r="S29" s="513"/>
    </row>
    <row r="30" spans="1:19" ht="12" thickBot="1">
      <c r="A30" s="750"/>
      <c r="B30" s="523" t="s">
        <v>38</v>
      </c>
      <c r="C30" s="577"/>
      <c r="D30" s="578"/>
      <c r="E30" s="579"/>
      <c r="F30" s="497"/>
      <c r="G30" s="580"/>
      <c r="H30" s="581"/>
      <c r="I30" s="497"/>
      <c r="J30" s="580"/>
      <c r="K30" s="581"/>
      <c r="L30" s="497"/>
      <c r="M30" s="580"/>
      <c r="N30" s="582"/>
      <c r="O30" s="497">
        <v>6</v>
      </c>
      <c r="P30" s="531"/>
      <c r="Q30" s="532"/>
      <c r="R30" s="533"/>
      <c r="S30" s="534">
        <v>20</v>
      </c>
    </row>
    <row r="31" spans="1:19" ht="15.75" customHeight="1">
      <c r="A31" s="748" t="s">
        <v>524</v>
      </c>
      <c r="B31" s="501" t="s">
        <v>525</v>
      </c>
      <c r="C31" s="502">
        <v>13</v>
      </c>
      <c r="D31" s="503"/>
      <c r="E31" s="504" t="s">
        <v>520</v>
      </c>
      <c r="F31" s="505">
        <v>13</v>
      </c>
      <c r="G31" s="506">
        <v>1</v>
      </c>
      <c r="H31" s="507"/>
      <c r="I31" s="505">
        <v>12</v>
      </c>
      <c r="J31" s="506" t="s">
        <v>505</v>
      </c>
      <c r="K31" s="508"/>
      <c r="L31" s="505">
        <v>14</v>
      </c>
      <c r="M31" s="503"/>
      <c r="N31" s="576"/>
      <c r="O31" s="505" t="s">
        <v>526</v>
      </c>
      <c r="P31" s="503"/>
      <c r="Q31" s="511"/>
      <c r="R31" s="651"/>
      <c r="S31" s="513"/>
    </row>
    <row r="32" spans="1:19" ht="14.25" customHeight="1">
      <c r="A32" s="749"/>
      <c r="B32" s="501" t="s">
        <v>527</v>
      </c>
      <c r="C32" s="502">
        <v>3</v>
      </c>
      <c r="D32" s="503"/>
      <c r="E32" s="504"/>
      <c r="F32" s="505">
        <v>3</v>
      </c>
      <c r="G32" s="506"/>
      <c r="H32" s="507"/>
      <c r="I32" s="505">
        <v>3</v>
      </c>
      <c r="J32" s="506"/>
      <c r="K32" s="508"/>
      <c r="L32" s="505">
        <v>3</v>
      </c>
      <c r="M32" s="503"/>
      <c r="N32" s="576"/>
      <c r="O32" s="505">
        <v>2</v>
      </c>
      <c r="P32" s="503"/>
      <c r="Q32" s="511"/>
      <c r="R32" s="652"/>
      <c r="S32" s="513"/>
    </row>
    <row r="33" spans="1:19" ht="14.25" customHeight="1">
      <c r="A33" s="749"/>
      <c r="B33" s="501" t="s">
        <v>528</v>
      </c>
      <c r="C33" s="502">
        <v>1</v>
      </c>
      <c r="D33" s="503"/>
      <c r="E33" s="504"/>
      <c r="F33" s="505">
        <v>1</v>
      </c>
      <c r="G33" s="506"/>
      <c r="H33" s="507"/>
      <c r="I33" s="505">
        <v>1</v>
      </c>
      <c r="J33" s="506"/>
      <c r="K33" s="508"/>
      <c r="L33" s="505">
        <v>1</v>
      </c>
      <c r="M33" s="503"/>
      <c r="N33" s="576"/>
      <c r="O33" s="505">
        <v>1</v>
      </c>
      <c r="P33" s="503"/>
      <c r="Q33" s="511"/>
      <c r="R33" s="652"/>
      <c r="S33" s="513"/>
    </row>
    <row r="34" spans="1:19" ht="14.25" customHeight="1">
      <c r="A34" s="749"/>
      <c r="B34" s="501" t="s">
        <v>529</v>
      </c>
      <c r="C34" s="502">
        <v>7</v>
      </c>
      <c r="D34" s="503"/>
      <c r="E34" s="504"/>
      <c r="F34" s="505">
        <v>7</v>
      </c>
      <c r="G34" s="506"/>
      <c r="H34" s="507"/>
      <c r="I34" s="505">
        <v>16</v>
      </c>
      <c r="J34" s="506"/>
      <c r="K34" s="508"/>
      <c r="L34" s="505">
        <v>16</v>
      </c>
      <c r="M34" s="503"/>
      <c r="N34" s="576"/>
      <c r="O34" s="505" t="s">
        <v>530</v>
      </c>
      <c r="P34" s="503"/>
      <c r="Q34" s="511"/>
      <c r="R34" s="652"/>
      <c r="S34" s="513"/>
    </row>
    <row r="35" spans="1:19" ht="14.25" customHeight="1">
      <c r="A35" s="749"/>
      <c r="B35" s="501" t="s">
        <v>531</v>
      </c>
      <c r="C35" s="502">
        <v>2</v>
      </c>
      <c r="D35" s="503"/>
      <c r="E35" s="504"/>
      <c r="F35" s="505">
        <v>2</v>
      </c>
      <c r="G35" s="506"/>
      <c r="H35" s="507"/>
      <c r="I35" s="505">
        <v>2</v>
      </c>
      <c r="J35" s="506"/>
      <c r="K35" s="508"/>
      <c r="L35" s="505">
        <v>2</v>
      </c>
      <c r="M35" s="503"/>
      <c r="N35" s="576"/>
      <c r="O35" s="505">
        <v>2</v>
      </c>
      <c r="P35" s="503"/>
      <c r="Q35" s="511"/>
      <c r="R35" s="652"/>
      <c r="S35" s="513"/>
    </row>
    <row r="36" spans="1:19" ht="14.25" customHeight="1" thickBot="1">
      <c r="A36" s="749"/>
      <c r="B36" s="572" t="s">
        <v>578</v>
      </c>
      <c r="C36" s="524"/>
      <c r="D36" s="525"/>
      <c r="E36" s="526"/>
      <c r="F36" s="527"/>
      <c r="G36" s="528"/>
      <c r="H36" s="529"/>
      <c r="I36" s="527"/>
      <c r="J36" s="528"/>
      <c r="K36" s="530"/>
      <c r="L36" s="527"/>
      <c r="M36" s="528"/>
      <c r="N36" s="572"/>
      <c r="O36" s="527">
        <v>0</v>
      </c>
      <c r="P36" s="525" t="s">
        <v>579</v>
      </c>
      <c r="Q36" s="583"/>
      <c r="R36" s="649"/>
      <c r="S36" s="513"/>
    </row>
    <row r="37" spans="1:19" ht="15" customHeight="1" thickBot="1">
      <c r="A37" s="750"/>
      <c r="B37" s="523" t="s">
        <v>38</v>
      </c>
      <c r="C37" s="577">
        <v>3</v>
      </c>
      <c r="D37" s="578"/>
      <c r="E37" s="579"/>
      <c r="F37" s="497">
        <v>3</v>
      </c>
      <c r="G37" s="580"/>
      <c r="H37" s="581"/>
      <c r="I37" s="497" t="s">
        <v>505</v>
      </c>
      <c r="J37" s="580">
        <v>3</v>
      </c>
      <c r="K37" s="581"/>
      <c r="L37" s="497">
        <v>2</v>
      </c>
      <c r="M37" s="580">
        <v>1</v>
      </c>
      <c r="N37" s="582"/>
      <c r="O37" s="497">
        <v>31</v>
      </c>
      <c r="P37" s="578"/>
      <c r="Q37" s="532"/>
      <c r="R37" s="533"/>
      <c r="S37" s="534">
        <v>85</v>
      </c>
    </row>
    <row r="38" spans="1:19" ht="15" customHeight="1">
      <c r="A38" s="742" t="s">
        <v>490</v>
      </c>
      <c r="B38" s="584" t="s">
        <v>533</v>
      </c>
      <c r="C38" s="537">
        <v>3</v>
      </c>
      <c r="D38" s="537">
        <v>1</v>
      </c>
      <c r="E38" s="537" t="s">
        <v>534</v>
      </c>
      <c r="F38" s="537">
        <v>3</v>
      </c>
      <c r="G38" s="537">
        <v>1</v>
      </c>
      <c r="H38" s="537"/>
      <c r="I38" s="537">
        <v>3</v>
      </c>
      <c r="J38" s="537">
        <v>1</v>
      </c>
      <c r="K38" s="537"/>
      <c r="L38" s="585">
        <v>4</v>
      </c>
      <c r="M38" s="537">
        <v>0</v>
      </c>
      <c r="N38" s="586">
        <v>4</v>
      </c>
      <c r="O38" s="539">
        <v>4</v>
      </c>
      <c r="P38" s="587"/>
      <c r="Q38" s="588"/>
      <c r="R38" s="589"/>
      <c r="S38" s="513"/>
    </row>
    <row r="39" spans="1:19" ht="12" thickBot="1">
      <c r="A39" s="743"/>
      <c r="B39" s="590" t="s">
        <v>535</v>
      </c>
      <c r="C39" s="591">
        <v>1</v>
      </c>
      <c r="D39" s="591"/>
      <c r="E39" s="591"/>
      <c r="F39" s="591">
        <v>1</v>
      </c>
      <c r="G39" s="591"/>
      <c r="H39" s="591"/>
      <c r="I39" s="591">
        <v>1</v>
      </c>
      <c r="J39" s="591"/>
      <c r="K39" s="591"/>
      <c r="L39" s="591">
        <v>2</v>
      </c>
      <c r="M39" s="591"/>
      <c r="N39" s="592">
        <v>3</v>
      </c>
      <c r="O39" s="593">
        <v>5</v>
      </c>
      <c r="P39" s="591" t="s">
        <v>536</v>
      </c>
      <c r="Q39" s="594"/>
      <c r="R39" s="595"/>
      <c r="S39" s="513"/>
    </row>
    <row r="40" spans="1:19" ht="11.25">
      <c r="A40" s="743"/>
      <c r="B40" s="501" t="s">
        <v>537</v>
      </c>
      <c r="C40" s="502"/>
      <c r="D40" s="503"/>
      <c r="E40" s="504"/>
      <c r="F40" s="505"/>
      <c r="G40" s="506"/>
      <c r="H40" s="507"/>
      <c r="I40" s="505"/>
      <c r="J40" s="506"/>
      <c r="K40" s="508"/>
      <c r="L40" s="505">
        <v>4</v>
      </c>
      <c r="M40" s="503"/>
      <c r="N40" s="576"/>
      <c r="O40" s="505">
        <v>3</v>
      </c>
      <c r="P40" s="503"/>
      <c r="Q40" s="511"/>
      <c r="R40" s="514"/>
      <c r="S40" s="513"/>
    </row>
    <row r="41" spans="1:19" ht="11.25">
      <c r="A41" s="743"/>
      <c r="B41" s="501" t="s">
        <v>506</v>
      </c>
      <c r="C41" s="502"/>
      <c r="D41" s="503"/>
      <c r="E41" s="504"/>
      <c r="F41" s="505"/>
      <c r="G41" s="506"/>
      <c r="H41" s="507"/>
      <c r="I41" s="505"/>
      <c r="J41" s="506"/>
      <c r="K41" s="508"/>
      <c r="L41" s="505"/>
      <c r="M41" s="503"/>
      <c r="N41" s="576"/>
      <c r="O41" s="505">
        <v>0</v>
      </c>
      <c r="P41" s="503" t="s">
        <v>518</v>
      </c>
      <c r="Q41" s="511"/>
      <c r="R41" s="514"/>
      <c r="S41" s="513"/>
    </row>
    <row r="42" spans="1:19" ht="11.25">
      <c r="A42" s="743"/>
      <c r="B42" s="501" t="s">
        <v>539</v>
      </c>
      <c r="C42" s="502"/>
      <c r="D42" s="503"/>
      <c r="E42" s="504"/>
      <c r="F42" s="505"/>
      <c r="G42" s="506"/>
      <c r="H42" s="507"/>
      <c r="I42" s="505"/>
      <c r="J42" s="506"/>
      <c r="K42" s="508"/>
      <c r="L42" s="505">
        <v>1</v>
      </c>
      <c r="M42" s="503"/>
      <c r="N42" s="576"/>
      <c r="O42" s="505">
        <v>1</v>
      </c>
      <c r="P42" s="503"/>
      <c r="Q42" s="511"/>
      <c r="R42" s="514"/>
      <c r="S42" s="513"/>
    </row>
    <row r="43" spans="1:19" ht="12" thickBot="1">
      <c r="A43" s="743"/>
      <c r="B43" s="501" t="s">
        <v>540</v>
      </c>
      <c r="C43" s="502"/>
      <c r="D43" s="503"/>
      <c r="E43" s="504"/>
      <c r="F43" s="505"/>
      <c r="G43" s="506"/>
      <c r="H43" s="507"/>
      <c r="I43" s="505"/>
      <c r="J43" s="506"/>
      <c r="K43" s="508"/>
      <c r="L43" s="505">
        <v>1</v>
      </c>
      <c r="M43" s="503"/>
      <c r="N43" s="576"/>
      <c r="O43" s="505"/>
      <c r="P43" s="503" t="s">
        <v>541</v>
      </c>
      <c r="Q43" s="511"/>
      <c r="R43" s="514"/>
      <c r="S43" s="513"/>
    </row>
    <row r="44" spans="1:19" ht="12" thickBot="1">
      <c r="A44" s="744"/>
      <c r="B44" s="523" t="s">
        <v>38</v>
      </c>
      <c r="C44" s="577">
        <v>5</v>
      </c>
      <c r="D44" s="578">
        <v>1</v>
      </c>
      <c r="E44" s="579" t="s">
        <v>542</v>
      </c>
      <c r="F44" s="497">
        <v>4</v>
      </c>
      <c r="G44" s="580">
        <v>2</v>
      </c>
      <c r="H44" s="581"/>
      <c r="I44" s="497">
        <v>6</v>
      </c>
      <c r="J44" s="580" t="s">
        <v>505</v>
      </c>
      <c r="K44" s="581" t="s">
        <v>505</v>
      </c>
      <c r="L44" s="497">
        <f>SUM(L40:L43)</f>
        <v>6</v>
      </c>
      <c r="M44" s="580"/>
      <c r="N44" s="582"/>
      <c r="O44" s="497">
        <v>13</v>
      </c>
      <c r="P44" s="498"/>
      <c r="Q44" s="499"/>
      <c r="R44" s="533"/>
      <c r="S44" s="534">
        <v>9</v>
      </c>
    </row>
    <row r="45" spans="1:19" ht="15" customHeight="1">
      <c r="A45" s="745" t="s">
        <v>543</v>
      </c>
      <c r="B45" s="535" t="s">
        <v>519</v>
      </c>
      <c r="C45" s="536">
        <v>2</v>
      </c>
      <c r="D45" s="537"/>
      <c r="E45" s="538"/>
      <c r="F45" s="539">
        <v>3</v>
      </c>
      <c r="G45" s="540"/>
      <c r="H45" s="541"/>
      <c r="I45" s="539"/>
      <c r="J45" s="540"/>
      <c r="K45" s="541"/>
      <c r="L45" s="539">
        <v>3</v>
      </c>
      <c r="M45" s="540"/>
      <c r="N45" s="542"/>
      <c r="O45" s="539">
        <v>3</v>
      </c>
      <c r="P45" s="587"/>
      <c r="Q45" s="588"/>
      <c r="R45" s="589"/>
      <c r="S45" s="513"/>
    </row>
    <row r="46" spans="1:19" ht="30" customHeight="1">
      <c r="A46" s="746"/>
      <c r="B46" s="596" t="s">
        <v>544</v>
      </c>
      <c r="C46" s="597">
        <v>15</v>
      </c>
      <c r="D46" s="598"/>
      <c r="E46" s="599"/>
      <c r="F46" s="600">
        <v>14</v>
      </c>
      <c r="G46" s="601"/>
      <c r="H46" s="596"/>
      <c r="I46" s="600"/>
      <c r="J46" s="601"/>
      <c r="K46" s="596"/>
      <c r="L46" s="600">
        <v>14</v>
      </c>
      <c r="M46" s="601"/>
      <c r="N46" s="602"/>
      <c r="O46" s="603">
        <v>23</v>
      </c>
      <c r="P46" s="604"/>
      <c r="Q46" s="605"/>
      <c r="R46" s="606"/>
      <c r="S46" s="513"/>
    </row>
    <row r="47" spans="1:19" ht="11.25">
      <c r="A47" s="746"/>
      <c r="B47" s="596" t="s">
        <v>545</v>
      </c>
      <c r="C47" s="597">
        <v>2</v>
      </c>
      <c r="D47" s="598"/>
      <c r="E47" s="599"/>
      <c r="F47" s="600">
        <v>2</v>
      </c>
      <c r="G47" s="601"/>
      <c r="H47" s="596"/>
      <c r="I47" s="600"/>
      <c r="J47" s="601"/>
      <c r="K47" s="596"/>
      <c r="L47" s="600">
        <v>2</v>
      </c>
      <c r="M47" s="601"/>
      <c r="N47" s="602"/>
      <c r="O47" s="603">
        <v>2</v>
      </c>
      <c r="P47" s="604"/>
      <c r="Q47" s="605"/>
      <c r="R47" s="606"/>
      <c r="S47" s="513"/>
    </row>
    <row r="48" spans="1:19" ht="17.25" customHeight="1" thickBot="1">
      <c r="A48" s="746"/>
      <c r="B48" s="607" t="s">
        <v>532</v>
      </c>
      <c r="C48" s="608"/>
      <c r="D48" s="591"/>
      <c r="E48" s="609"/>
      <c r="F48" s="593"/>
      <c r="G48" s="592"/>
      <c r="H48" s="554"/>
      <c r="I48" s="593"/>
      <c r="J48" s="592"/>
      <c r="K48" s="554"/>
      <c r="L48" s="593"/>
      <c r="M48" s="592"/>
      <c r="N48" s="555"/>
      <c r="O48" s="593">
        <v>0</v>
      </c>
      <c r="P48" s="525" t="s">
        <v>580</v>
      </c>
      <c r="Q48" s="594"/>
      <c r="R48" s="595" t="s">
        <v>538</v>
      </c>
      <c r="S48" s="513"/>
    </row>
    <row r="49" spans="1:19" ht="12" thickBot="1">
      <c r="A49" s="747"/>
      <c r="B49" s="523" t="s">
        <v>38</v>
      </c>
      <c r="C49" s="577">
        <f>SUM(C45:C47)</f>
        <v>19</v>
      </c>
      <c r="D49" s="578"/>
      <c r="E49" s="579"/>
      <c r="F49" s="497">
        <f>SUM(F45:F47)</f>
        <v>19</v>
      </c>
      <c r="G49" s="580"/>
      <c r="H49" s="581"/>
      <c r="I49" s="497"/>
      <c r="J49" s="580"/>
      <c r="K49" s="581"/>
      <c r="L49" s="497">
        <f>SUM(L45:L47)</f>
        <v>19</v>
      </c>
      <c r="M49" s="580"/>
      <c r="N49" s="582"/>
      <c r="O49" s="497">
        <v>28</v>
      </c>
      <c r="P49" s="578"/>
      <c r="Q49" s="499"/>
      <c r="R49" s="533" t="s">
        <v>538</v>
      </c>
      <c r="S49" s="534">
        <v>3</v>
      </c>
    </row>
    <row r="50" spans="1:19" ht="12" thickBot="1">
      <c r="A50" s="653" t="s">
        <v>350</v>
      </c>
      <c r="B50" s="523"/>
      <c r="C50" s="577"/>
      <c r="D50" s="578"/>
      <c r="E50" s="579"/>
      <c r="F50" s="497"/>
      <c r="G50" s="654"/>
      <c r="H50" s="581"/>
      <c r="I50" s="497"/>
      <c r="J50" s="654"/>
      <c r="K50" s="581"/>
      <c r="L50" s="497"/>
      <c r="M50" s="654"/>
      <c r="N50" s="582"/>
      <c r="O50" s="610"/>
      <c r="P50" s="655"/>
      <c r="Q50" s="656"/>
      <c r="R50" s="533"/>
      <c r="S50" s="534">
        <v>8</v>
      </c>
    </row>
    <row r="51" spans="1:19" ht="12" thickBot="1">
      <c r="A51" s="493"/>
      <c r="B51" s="523" t="s">
        <v>546</v>
      </c>
      <c r="C51" s="577" t="e">
        <f>#REF!+C18+C25+#REF!+#REF!+C26+#REF!+#REF!+C49+C44</f>
        <v>#REF!</v>
      </c>
      <c r="D51" s="578" t="e">
        <f>#REF!+D18+D25+#REF!+#REF!+D26+#REF!+#REF!+D49+D44</f>
        <v>#REF!</v>
      </c>
      <c r="E51" s="561" t="s">
        <v>547</v>
      </c>
      <c r="F51" s="497" t="e">
        <f>#REF!+F18+F25+#REF!+#REF!+F26+#REF!+#REF!+F49+F44</f>
        <v>#REF!</v>
      </c>
      <c r="G51" s="497" t="e">
        <f>#REF!+G18+G25+#REF!+#REF!+G26+#REF!+#REF!+G49+G44</f>
        <v>#REF!</v>
      </c>
      <c r="H51" s="581" t="e">
        <f>#REF!+H18+H25+#REF!+#REF!+H26+#REF!+#REF!+H49+H44</f>
        <v>#REF!</v>
      </c>
      <c r="I51" s="497" t="e">
        <f>#REF!+I18+I25+#REF!+#REF!+I26+#REF!+#REF!+I49+I44</f>
        <v>#REF!</v>
      </c>
      <c r="J51" s="497" t="s">
        <v>505</v>
      </c>
      <c r="K51" s="581" t="s">
        <v>505</v>
      </c>
      <c r="L51" s="497" t="e">
        <f>#REF!+L18+L25+#REF!+#REF!+L26+#REF!+#REF!+L49+L44</f>
        <v>#REF!</v>
      </c>
      <c r="M51" s="497" t="e">
        <f>#REF!+M18+M25+#REF!+#REF!+M26+#REF!+#REF!+M49+M44</f>
        <v>#REF!</v>
      </c>
      <c r="N51" s="582" t="e">
        <f>#REF!+N18+N25+#REF!+#REF!+N26+#REF!+#REF!+N49+N44</f>
        <v>#REF!</v>
      </c>
      <c r="O51" s="610">
        <v>200</v>
      </c>
      <c r="P51" s="611"/>
      <c r="Q51" s="612"/>
      <c r="R51" s="533" t="s">
        <v>581</v>
      </c>
      <c r="S51" s="534">
        <f>SUM(S8:S50)</f>
        <v>212</v>
      </c>
    </row>
    <row r="52" spans="1:18" ht="11.25">
      <c r="A52" s="493"/>
      <c r="B52" s="493"/>
      <c r="C52" s="494"/>
      <c r="D52" s="494"/>
      <c r="E52" s="495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6"/>
    </row>
    <row r="53" ht="11.25">
      <c r="A53" s="493" t="s">
        <v>548</v>
      </c>
    </row>
    <row r="54" ht="11.25">
      <c r="A54" s="493" t="s">
        <v>549</v>
      </c>
    </row>
    <row r="55" ht="11.25">
      <c r="A55" s="493"/>
    </row>
    <row r="56" ht="11.25">
      <c r="A56" s="489" t="s">
        <v>582</v>
      </c>
    </row>
    <row r="57" ht="11.25">
      <c r="A57" s="489" t="s">
        <v>583</v>
      </c>
    </row>
    <row r="59" ht="11.25">
      <c r="A59" s="489" t="s">
        <v>584</v>
      </c>
    </row>
  </sheetData>
  <mergeCells count="10">
    <mergeCell ref="B1:R1"/>
    <mergeCell ref="A3:R3"/>
    <mergeCell ref="A8:A13"/>
    <mergeCell ref="A14:A18"/>
    <mergeCell ref="A38:A44"/>
    <mergeCell ref="A45:A49"/>
    <mergeCell ref="A19:A25"/>
    <mergeCell ref="Q19:Q20"/>
    <mergeCell ref="A26:A30"/>
    <mergeCell ref="A31:A37"/>
  </mergeCells>
  <printOptions/>
  <pageMargins left="0.75" right="0.42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C16">
      <selection activeCell="I32" sqref="I32"/>
    </sheetView>
  </sheetViews>
  <sheetFormatPr defaultColWidth="9.00390625" defaultRowHeight="12.75"/>
  <cols>
    <col min="1" max="1" width="6.875" style="59" customWidth="1"/>
    <col min="2" max="2" width="46.625" style="60" customWidth="1"/>
    <col min="3" max="4" width="16.625" style="60" customWidth="1"/>
    <col min="5" max="5" width="16.625" style="59" customWidth="1"/>
    <col min="6" max="6" width="46.625" style="59" customWidth="1"/>
    <col min="7" max="9" width="16.625" style="59" customWidth="1"/>
    <col min="10" max="16384" width="9.375" style="59" customWidth="1"/>
  </cols>
  <sheetData>
    <row r="1" spans="2:10" ht="39.75" customHeight="1">
      <c r="B1" s="57" t="s">
        <v>160</v>
      </c>
      <c r="C1" s="57"/>
      <c r="D1" s="57"/>
      <c r="E1" s="58"/>
      <c r="F1" s="58"/>
      <c r="G1" s="58"/>
      <c r="H1" s="58"/>
      <c r="I1" s="58"/>
      <c r="J1" s="672" t="s">
        <v>397</v>
      </c>
    </row>
    <row r="2" spans="9:10" ht="14.25" thickBot="1">
      <c r="I2" s="61" t="s">
        <v>55</v>
      </c>
      <c r="J2" s="672"/>
    </row>
    <row r="3" spans="1:10" ht="18" customHeight="1" thickBot="1">
      <c r="A3" s="673" t="s">
        <v>66</v>
      </c>
      <c r="B3" s="62" t="s">
        <v>45</v>
      </c>
      <c r="C3" s="287"/>
      <c r="D3" s="287"/>
      <c r="E3" s="63"/>
      <c r="F3" s="62" t="s">
        <v>50</v>
      </c>
      <c r="G3" s="290"/>
      <c r="H3" s="290"/>
      <c r="I3" s="64"/>
      <c r="J3" s="672"/>
    </row>
    <row r="4" spans="1:10" s="68" customFormat="1" ht="35.25" customHeight="1" thickBot="1">
      <c r="A4" s="671"/>
      <c r="B4" s="65" t="s">
        <v>56</v>
      </c>
      <c r="C4" s="66" t="s">
        <v>330</v>
      </c>
      <c r="D4" s="288" t="s">
        <v>331</v>
      </c>
      <c r="E4" s="66" t="s">
        <v>550</v>
      </c>
      <c r="F4" s="65" t="s">
        <v>56</v>
      </c>
      <c r="G4" s="66" t="s">
        <v>330</v>
      </c>
      <c r="H4" s="288" t="s">
        <v>331</v>
      </c>
      <c r="I4" s="67" t="s">
        <v>550</v>
      </c>
      <c r="J4" s="672"/>
    </row>
    <row r="5" spans="1:10" s="283" customFormat="1" ht="12" customHeight="1" thickBot="1">
      <c r="A5" s="127">
        <v>1</v>
      </c>
      <c r="B5" s="163">
        <v>2</v>
      </c>
      <c r="C5" s="289">
        <v>3</v>
      </c>
      <c r="D5" s="289">
        <v>4</v>
      </c>
      <c r="E5" s="164">
        <v>5</v>
      </c>
      <c r="F5" s="163">
        <v>6</v>
      </c>
      <c r="G5" s="164">
        <v>7</v>
      </c>
      <c r="H5" s="291">
        <v>8</v>
      </c>
      <c r="I5" s="165">
        <v>9</v>
      </c>
      <c r="J5" s="672"/>
    </row>
    <row r="6" spans="1:10" ht="20.25" customHeight="1">
      <c r="A6" s="166" t="s">
        <v>7</v>
      </c>
      <c r="B6" s="154" t="s">
        <v>319</v>
      </c>
      <c r="C6" s="416">
        <v>448819</v>
      </c>
      <c r="D6" s="416">
        <v>450912</v>
      </c>
      <c r="E6" s="417">
        <v>385941</v>
      </c>
      <c r="F6" s="154" t="s">
        <v>57</v>
      </c>
      <c r="G6" s="417">
        <v>431211</v>
      </c>
      <c r="H6" s="435">
        <v>471751</v>
      </c>
      <c r="I6" s="436">
        <v>339388</v>
      </c>
      <c r="J6" s="672"/>
    </row>
    <row r="7" spans="1:10" ht="20.25" customHeight="1">
      <c r="A7" s="167" t="s">
        <v>8</v>
      </c>
      <c r="B7" s="72" t="s">
        <v>215</v>
      </c>
      <c r="C7" s="418"/>
      <c r="D7" s="418"/>
      <c r="E7" s="419"/>
      <c r="F7" s="72" t="s">
        <v>58</v>
      </c>
      <c r="G7" s="419">
        <v>116002</v>
      </c>
      <c r="H7" s="422">
        <v>122483</v>
      </c>
      <c r="I7" s="437">
        <v>88596</v>
      </c>
      <c r="J7" s="672"/>
    </row>
    <row r="8" spans="1:10" ht="20.25" customHeight="1">
      <c r="A8" s="167" t="s">
        <v>9</v>
      </c>
      <c r="B8" s="72" t="s">
        <v>320</v>
      </c>
      <c r="C8" s="418"/>
      <c r="D8" s="418"/>
      <c r="E8" s="419"/>
      <c r="F8" s="72" t="s">
        <v>59</v>
      </c>
      <c r="G8" s="419">
        <v>214976</v>
      </c>
      <c r="H8" s="422">
        <v>220051</v>
      </c>
      <c r="I8" s="437">
        <v>169635</v>
      </c>
      <c r="J8" s="672"/>
    </row>
    <row r="9" spans="1:10" ht="20.25" customHeight="1">
      <c r="A9" s="167" t="s">
        <v>10</v>
      </c>
      <c r="B9" s="155" t="s">
        <v>70</v>
      </c>
      <c r="C9" s="420">
        <v>434186</v>
      </c>
      <c r="D9" s="421">
        <v>769491</v>
      </c>
      <c r="E9" s="419">
        <v>672648</v>
      </c>
      <c r="F9" s="72" t="s">
        <v>254</v>
      </c>
      <c r="G9" s="419">
        <v>127066</v>
      </c>
      <c r="H9" s="422">
        <v>449465</v>
      </c>
      <c r="I9" s="437">
        <v>416484</v>
      </c>
      <c r="J9" s="672"/>
    </row>
    <row r="10" spans="1:10" ht="20.25" customHeight="1">
      <c r="A10" s="167" t="s">
        <v>11</v>
      </c>
      <c r="B10" s="72" t="s">
        <v>109</v>
      </c>
      <c r="C10" s="418">
        <v>24752</v>
      </c>
      <c r="D10" s="418">
        <v>60431</v>
      </c>
      <c r="E10" s="419">
        <v>34850</v>
      </c>
      <c r="F10" s="72" t="s">
        <v>37</v>
      </c>
      <c r="G10" s="419">
        <v>69926</v>
      </c>
      <c r="H10" s="422">
        <v>66595</v>
      </c>
      <c r="I10" s="437"/>
      <c r="J10" s="672"/>
    </row>
    <row r="11" spans="1:10" ht="20.25" customHeight="1">
      <c r="A11" s="167" t="s">
        <v>12</v>
      </c>
      <c r="B11" s="72" t="s">
        <v>49</v>
      </c>
      <c r="C11" s="418"/>
      <c r="D11" s="422"/>
      <c r="E11" s="423"/>
      <c r="F11" s="72" t="s">
        <v>253</v>
      </c>
      <c r="G11" s="419"/>
      <c r="H11" s="422">
        <v>446</v>
      </c>
      <c r="I11" s="437">
        <v>446</v>
      </c>
      <c r="J11" s="672"/>
    </row>
    <row r="12" spans="1:10" ht="20.25" customHeight="1">
      <c r="A12" s="167" t="s">
        <v>13</v>
      </c>
      <c r="B12" s="72" t="s">
        <v>137</v>
      </c>
      <c r="C12" s="418"/>
      <c r="D12" s="418">
        <v>1007</v>
      </c>
      <c r="E12" s="419">
        <v>1007</v>
      </c>
      <c r="F12" s="72"/>
      <c r="G12" s="419"/>
      <c r="H12" s="422"/>
      <c r="I12" s="437"/>
      <c r="J12" s="672"/>
    </row>
    <row r="13" spans="1:10" ht="20.25" customHeight="1">
      <c r="A13" s="167" t="s">
        <v>14</v>
      </c>
      <c r="B13" s="72" t="s">
        <v>165</v>
      </c>
      <c r="C13" s="418"/>
      <c r="D13" s="418"/>
      <c r="E13" s="419"/>
      <c r="F13" s="72"/>
      <c r="G13" s="419"/>
      <c r="H13" s="422"/>
      <c r="I13" s="437"/>
      <c r="J13" s="672"/>
    </row>
    <row r="14" spans="1:10" ht="20.25" customHeight="1">
      <c r="A14" s="167" t="s">
        <v>15</v>
      </c>
      <c r="B14" s="648" t="s">
        <v>561</v>
      </c>
      <c r="C14" s="424">
        <v>41405</v>
      </c>
      <c r="D14" s="425">
        <v>42982</v>
      </c>
      <c r="E14" s="423">
        <v>30929</v>
      </c>
      <c r="F14" s="72"/>
      <c r="G14" s="419"/>
      <c r="H14" s="422"/>
      <c r="I14" s="437"/>
      <c r="J14" s="672"/>
    </row>
    <row r="15" spans="1:10" ht="20.25" customHeight="1">
      <c r="A15" s="167" t="s">
        <v>16</v>
      </c>
      <c r="B15" s="72" t="s">
        <v>562</v>
      </c>
      <c r="C15" s="418"/>
      <c r="D15" s="418">
        <v>281</v>
      </c>
      <c r="E15" s="419">
        <v>281</v>
      </c>
      <c r="F15" s="72"/>
      <c r="G15" s="419"/>
      <c r="H15" s="422"/>
      <c r="I15" s="437"/>
      <c r="J15" s="672"/>
    </row>
    <row r="16" spans="1:10" ht="20.25" customHeight="1">
      <c r="A16" s="167" t="s">
        <v>17</v>
      </c>
      <c r="B16" s="72"/>
      <c r="C16" s="418"/>
      <c r="D16" s="418"/>
      <c r="E16" s="419"/>
      <c r="F16" s="72"/>
      <c r="G16" s="419"/>
      <c r="H16" s="422"/>
      <c r="I16" s="437"/>
      <c r="J16" s="672"/>
    </row>
    <row r="17" spans="1:10" ht="20.25" customHeight="1" thickBot="1">
      <c r="A17" s="167" t="s">
        <v>18</v>
      </c>
      <c r="B17" s="75"/>
      <c r="C17" s="426"/>
      <c r="D17" s="426"/>
      <c r="E17" s="427"/>
      <c r="F17" s="72"/>
      <c r="G17" s="427"/>
      <c r="H17" s="438"/>
      <c r="I17" s="439"/>
      <c r="J17" s="672"/>
    </row>
    <row r="18" spans="1:10" ht="20.25" customHeight="1" thickBot="1">
      <c r="A18" s="168" t="s">
        <v>19</v>
      </c>
      <c r="B18" s="169" t="s">
        <v>153</v>
      </c>
      <c r="C18" s="179">
        <f>SUM(C6:C17)</f>
        <v>949162</v>
      </c>
      <c r="D18" s="179">
        <f>SUM(D6:D17)</f>
        <v>1325104</v>
      </c>
      <c r="E18" s="179">
        <f>SUM(E6:E17)</f>
        <v>1125656</v>
      </c>
      <c r="F18" s="173" t="s">
        <v>154</v>
      </c>
      <c r="G18" s="179">
        <f>SUM(G6:G17)</f>
        <v>959181</v>
      </c>
      <c r="H18" s="179">
        <f>SUM(H6:H17)</f>
        <v>1330791</v>
      </c>
      <c r="I18" s="440">
        <f>SUM(I6:I17)</f>
        <v>1014549</v>
      </c>
      <c r="J18" s="672"/>
    </row>
    <row r="19" spans="1:10" ht="20.25" customHeight="1">
      <c r="A19" s="174" t="s">
        <v>20</v>
      </c>
      <c r="B19" s="175" t="s">
        <v>155</v>
      </c>
      <c r="C19" s="428">
        <v>69926</v>
      </c>
      <c r="D19" s="428">
        <v>69926</v>
      </c>
      <c r="E19" s="185">
        <v>3331</v>
      </c>
      <c r="F19" s="156" t="s">
        <v>284</v>
      </c>
      <c r="G19" s="188"/>
      <c r="H19" s="441"/>
      <c r="I19" s="189"/>
      <c r="J19" s="672"/>
    </row>
    <row r="20" spans="1:10" ht="20.25" customHeight="1">
      <c r="A20" s="176" t="s">
        <v>21</v>
      </c>
      <c r="B20" s="177" t="s">
        <v>321</v>
      </c>
      <c r="C20" s="429"/>
      <c r="D20" s="429"/>
      <c r="E20" s="186"/>
      <c r="F20" s="156" t="s">
        <v>285</v>
      </c>
      <c r="G20" s="187"/>
      <c r="H20" s="442"/>
      <c r="I20" s="190"/>
      <c r="J20" s="672"/>
    </row>
    <row r="21" spans="1:10" ht="20.25" customHeight="1">
      <c r="A21" s="284" t="s">
        <v>22</v>
      </c>
      <c r="B21" s="156" t="s">
        <v>229</v>
      </c>
      <c r="C21" s="430"/>
      <c r="D21" s="430"/>
      <c r="E21" s="187"/>
      <c r="F21" s="156" t="s">
        <v>322</v>
      </c>
      <c r="G21" s="187"/>
      <c r="H21" s="442"/>
      <c r="I21" s="190"/>
      <c r="J21" s="672"/>
    </row>
    <row r="22" spans="1:10" ht="20.25" customHeight="1">
      <c r="A22" s="284" t="s">
        <v>23</v>
      </c>
      <c r="B22" s="156" t="s">
        <v>231</v>
      </c>
      <c r="C22" s="430"/>
      <c r="D22" s="430"/>
      <c r="E22" s="187"/>
      <c r="F22" s="156" t="s">
        <v>158</v>
      </c>
      <c r="G22" s="187"/>
      <c r="H22" s="442"/>
      <c r="I22" s="190"/>
      <c r="J22" s="672"/>
    </row>
    <row r="23" spans="1:10" ht="20.25" customHeight="1">
      <c r="A23" s="284" t="s">
        <v>24</v>
      </c>
      <c r="B23" s="156" t="s">
        <v>323</v>
      </c>
      <c r="C23" s="430"/>
      <c r="D23" s="430"/>
      <c r="E23" s="187"/>
      <c r="F23" s="178" t="s">
        <v>286</v>
      </c>
      <c r="G23" s="188"/>
      <c r="H23" s="441"/>
      <c r="I23" s="190"/>
      <c r="J23" s="672"/>
    </row>
    <row r="24" spans="1:10" ht="20.25" customHeight="1">
      <c r="A24" s="284" t="s">
        <v>25</v>
      </c>
      <c r="B24" s="156" t="s">
        <v>324</v>
      </c>
      <c r="C24" s="430"/>
      <c r="D24" s="430"/>
      <c r="E24" s="187"/>
      <c r="F24" s="156" t="s">
        <v>325</v>
      </c>
      <c r="G24" s="187"/>
      <c r="H24" s="442"/>
      <c r="I24" s="190"/>
      <c r="J24" s="672"/>
    </row>
    <row r="25" spans="1:10" ht="20.25" customHeight="1">
      <c r="A25" s="285" t="s">
        <v>26</v>
      </c>
      <c r="B25" s="178" t="s">
        <v>237</v>
      </c>
      <c r="C25" s="431"/>
      <c r="D25" s="431"/>
      <c r="E25" s="188"/>
      <c r="F25" s="154" t="s">
        <v>288</v>
      </c>
      <c r="G25" s="443"/>
      <c r="H25" s="421"/>
      <c r="I25" s="189"/>
      <c r="J25" s="672"/>
    </row>
    <row r="26" spans="1:10" ht="20.25" customHeight="1">
      <c r="A26" s="284" t="s">
        <v>27</v>
      </c>
      <c r="B26" s="156" t="s">
        <v>326</v>
      </c>
      <c r="C26" s="430"/>
      <c r="D26" s="430"/>
      <c r="E26" s="187"/>
      <c r="F26" s="72" t="s">
        <v>290</v>
      </c>
      <c r="G26" s="419"/>
      <c r="H26" s="422"/>
      <c r="I26" s="190"/>
      <c r="J26" s="672"/>
    </row>
    <row r="27" spans="1:10" ht="20.25" customHeight="1">
      <c r="A27" s="166" t="s">
        <v>28</v>
      </c>
      <c r="B27" s="154"/>
      <c r="C27" s="416"/>
      <c r="D27" s="416"/>
      <c r="E27" s="191"/>
      <c r="F27" s="154" t="s">
        <v>327</v>
      </c>
      <c r="G27" s="417"/>
      <c r="H27" s="435"/>
      <c r="I27" s="192"/>
      <c r="J27" s="672"/>
    </row>
    <row r="28" spans="1:10" ht="20.25" customHeight="1">
      <c r="A28" s="170" t="s">
        <v>29</v>
      </c>
      <c r="B28" s="83"/>
      <c r="C28" s="426"/>
      <c r="D28" s="426"/>
      <c r="E28" s="193"/>
      <c r="F28" s="83"/>
      <c r="G28" s="427"/>
      <c r="H28" s="438"/>
      <c r="I28" s="194"/>
      <c r="J28" s="672"/>
    </row>
    <row r="29" spans="1:10" ht="20.25" customHeight="1" thickBot="1">
      <c r="A29" s="171" t="s">
        <v>30</v>
      </c>
      <c r="B29" s="75"/>
      <c r="C29" s="432"/>
      <c r="D29" s="432"/>
      <c r="E29" s="197"/>
      <c r="F29" s="75"/>
      <c r="G29" s="444"/>
      <c r="H29" s="445"/>
      <c r="I29" s="195"/>
      <c r="J29" s="672"/>
    </row>
    <row r="30" spans="1:10" ht="20.25" customHeight="1" thickBot="1">
      <c r="A30" s="168" t="s">
        <v>31</v>
      </c>
      <c r="B30" s="169" t="s">
        <v>328</v>
      </c>
      <c r="C30" s="179">
        <f>SUM(C21:C29)</f>
        <v>0</v>
      </c>
      <c r="D30" s="179">
        <f>SUM(D21:D29)</f>
        <v>0</v>
      </c>
      <c r="E30" s="179">
        <f>SUM(E21:E29)</f>
        <v>0</v>
      </c>
      <c r="F30" s="169" t="s">
        <v>329</v>
      </c>
      <c r="G30" s="179">
        <f>SUM(G19:G29)</f>
        <v>0</v>
      </c>
      <c r="H30" s="179">
        <f>SUM(H19:H29)</f>
        <v>0</v>
      </c>
      <c r="I30" s="440">
        <f>SUM(I19:I29)</f>
        <v>0</v>
      </c>
      <c r="J30" s="672"/>
    </row>
    <row r="31" spans="1:10" ht="20.25" customHeight="1" thickBot="1">
      <c r="A31" s="168" t="s">
        <v>32</v>
      </c>
      <c r="B31" s="169" t="s">
        <v>0</v>
      </c>
      <c r="C31" s="433"/>
      <c r="D31" s="433"/>
      <c r="E31" s="434">
        <v>6653</v>
      </c>
      <c r="F31" s="169" t="s">
        <v>1</v>
      </c>
      <c r="G31" s="434"/>
      <c r="H31" s="446"/>
      <c r="I31" s="447">
        <v>13520</v>
      </c>
      <c r="J31" s="672"/>
    </row>
    <row r="32" spans="1:10" ht="20.25" customHeight="1" thickBot="1">
      <c r="A32" s="168" t="s">
        <v>33</v>
      </c>
      <c r="B32" s="172" t="s">
        <v>333</v>
      </c>
      <c r="C32" s="179">
        <f>+C18+C19+C20+C30+C31</f>
        <v>1019088</v>
      </c>
      <c r="D32" s="179">
        <f>+D18+D19+D20+D30+D31</f>
        <v>1395030</v>
      </c>
      <c r="E32" s="179">
        <f>+E18+E19+E20+E30+E31</f>
        <v>1135640</v>
      </c>
      <c r="F32" s="172" t="s">
        <v>334</v>
      </c>
      <c r="G32" s="179">
        <f>+G18+G30+G31</f>
        <v>959181</v>
      </c>
      <c r="H32" s="448">
        <f>+H18+H30+H31</f>
        <v>1330791</v>
      </c>
      <c r="I32" s="440">
        <f>+I18+I30+I31</f>
        <v>1028069</v>
      </c>
      <c r="J32" s="672"/>
    </row>
    <row r="33" spans="1:10" ht="20.25" customHeight="1" thickBot="1">
      <c r="A33" s="168" t="s">
        <v>332</v>
      </c>
      <c r="B33" s="200" t="s">
        <v>168</v>
      </c>
      <c r="C33" s="179">
        <f>IF(((G18-C18)&gt;0),G18-C18,"----")</f>
        <v>10019</v>
      </c>
      <c r="D33" s="179">
        <f>IF(((H18-D18)&gt;0),H18-D18,"----")</f>
        <v>5687</v>
      </c>
      <c r="E33" s="179" t="str">
        <f>IF(((I18-E18)&gt;0),I18-E18,"----")</f>
        <v>----</v>
      </c>
      <c r="F33" s="200" t="s">
        <v>169</v>
      </c>
      <c r="G33" s="179" t="str">
        <f>IF(((C18-G18)&gt;0),C18-G18,"----")</f>
        <v>----</v>
      </c>
      <c r="H33" s="179" t="str">
        <f>IF(((D18-H18)&gt;0),D18-H18,"----")</f>
        <v>----</v>
      </c>
      <c r="I33" s="293">
        <f>IF(((E18-I18)&gt;0),E18-I18,"----")</f>
        <v>111107</v>
      </c>
      <c r="J33" s="672"/>
    </row>
    <row r="36" spans="2:4" ht="15.75">
      <c r="B36" s="286"/>
      <c r="C36" s="286"/>
      <c r="D36" s="286"/>
    </row>
  </sheetData>
  <sheetProtection/>
  <mergeCells count="2">
    <mergeCell ref="J1:J33"/>
    <mergeCell ref="A3:A4"/>
  </mergeCells>
  <printOptions horizontalCentered="1"/>
  <pageMargins left="0.7874015748031497" right="0.7874015748031497" top="0.9055118110236221" bottom="0.7874015748031497" header="0.6692913385826772" footer="0.5511811023622047"/>
  <pageSetup fitToHeight="1" fitToWidth="1" horizontalDpi="600" verticalDpi="600" orientation="landscape" paperSize="9" scale="68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15" workbookViewId="0" topLeftCell="C13">
      <selection activeCell="I21" sqref="I21"/>
    </sheetView>
  </sheetViews>
  <sheetFormatPr defaultColWidth="9.00390625" defaultRowHeight="12.75"/>
  <cols>
    <col min="1" max="1" width="6.875" style="59" customWidth="1"/>
    <col min="2" max="2" width="52.50390625" style="60" customWidth="1"/>
    <col min="3" max="4" width="15.00390625" style="60" customWidth="1"/>
    <col min="5" max="5" width="15.00390625" style="59" customWidth="1"/>
    <col min="6" max="6" width="52.50390625" style="59" customWidth="1"/>
    <col min="7" max="9" width="15.00390625" style="59" customWidth="1"/>
    <col min="10" max="16384" width="9.375" style="59" customWidth="1"/>
  </cols>
  <sheetData>
    <row r="1" spans="2:10" ht="39.75" customHeight="1">
      <c r="B1" s="57" t="s">
        <v>161</v>
      </c>
      <c r="C1" s="57"/>
      <c r="D1" s="57"/>
      <c r="E1" s="58"/>
      <c r="F1" s="58"/>
      <c r="G1" s="58"/>
      <c r="H1" s="58"/>
      <c r="I1" s="58"/>
      <c r="J1" s="672" t="s">
        <v>398</v>
      </c>
    </row>
    <row r="2" spans="9:10" ht="14.25" thickBot="1">
      <c r="I2" s="61" t="s">
        <v>55</v>
      </c>
      <c r="J2" s="672"/>
    </row>
    <row r="3" spans="1:10" ht="24" customHeight="1" thickBot="1">
      <c r="A3" s="669" t="s">
        <v>66</v>
      </c>
      <c r="B3" s="62" t="s">
        <v>45</v>
      </c>
      <c r="C3" s="287"/>
      <c r="D3" s="287"/>
      <c r="E3" s="63"/>
      <c r="F3" s="62" t="s">
        <v>50</v>
      </c>
      <c r="G3" s="290"/>
      <c r="H3" s="290"/>
      <c r="I3" s="64"/>
      <c r="J3" s="672"/>
    </row>
    <row r="4" spans="1:10" s="68" customFormat="1" ht="35.25" customHeight="1" thickBot="1">
      <c r="A4" s="670"/>
      <c r="B4" s="65" t="s">
        <v>56</v>
      </c>
      <c r="C4" s="66" t="s">
        <v>330</v>
      </c>
      <c r="D4" s="288" t="s">
        <v>331</v>
      </c>
      <c r="E4" s="66" t="s">
        <v>550</v>
      </c>
      <c r="F4" s="65" t="s">
        <v>56</v>
      </c>
      <c r="G4" s="66" t="s">
        <v>330</v>
      </c>
      <c r="H4" s="288" t="s">
        <v>331</v>
      </c>
      <c r="I4" s="66" t="s">
        <v>550</v>
      </c>
      <c r="J4" s="672"/>
    </row>
    <row r="5" spans="1:10" s="68" customFormat="1" ht="12" customHeight="1" thickBot="1">
      <c r="A5" s="127">
        <v>1</v>
      </c>
      <c r="B5" s="163">
        <v>2</v>
      </c>
      <c r="C5" s="289">
        <v>3</v>
      </c>
      <c r="D5" s="289">
        <v>4</v>
      </c>
      <c r="E5" s="164">
        <v>5</v>
      </c>
      <c r="F5" s="163">
        <v>6</v>
      </c>
      <c r="G5" s="164">
        <v>7</v>
      </c>
      <c r="H5" s="291">
        <v>8</v>
      </c>
      <c r="I5" s="165">
        <v>9</v>
      </c>
      <c r="J5" s="672"/>
    </row>
    <row r="6" spans="1:10" ht="20.25" customHeight="1">
      <c r="A6" s="166" t="s">
        <v>7</v>
      </c>
      <c r="B6" s="154" t="s">
        <v>67</v>
      </c>
      <c r="C6" s="416"/>
      <c r="D6" s="416"/>
      <c r="E6" s="417"/>
      <c r="F6" s="154" t="s">
        <v>265</v>
      </c>
      <c r="G6" s="417">
        <v>300</v>
      </c>
      <c r="H6" s="435">
        <v>4657</v>
      </c>
      <c r="I6" s="436">
        <v>4379</v>
      </c>
      <c r="J6" s="672"/>
    </row>
    <row r="7" spans="1:10" ht="20.25" customHeight="1">
      <c r="A7" s="167" t="s">
        <v>8</v>
      </c>
      <c r="B7" s="72" t="s">
        <v>335</v>
      </c>
      <c r="C7" s="418"/>
      <c r="D7" s="418"/>
      <c r="E7" s="419"/>
      <c r="F7" s="72" t="s">
        <v>266</v>
      </c>
      <c r="G7" s="419"/>
      <c r="H7" s="422"/>
      <c r="I7" s="437"/>
      <c r="J7" s="672"/>
    </row>
    <row r="8" spans="1:10" ht="20.25" customHeight="1">
      <c r="A8" s="167" t="s">
        <v>9</v>
      </c>
      <c r="B8" s="72" t="s">
        <v>162</v>
      </c>
      <c r="C8" s="419"/>
      <c r="D8" s="418"/>
      <c r="E8" s="419"/>
      <c r="F8" s="72" t="s">
        <v>267</v>
      </c>
      <c r="G8" s="419"/>
      <c r="H8" s="422"/>
      <c r="I8" s="437"/>
      <c r="J8" s="672"/>
    </row>
    <row r="9" spans="1:10" ht="20.25" customHeight="1">
      <c r="A9" s="167" t="s">
        <v>10</v>
      </c>
      <c r="B9" s="72" t="s">
        <v>197</v>
      </c>
      <c r="C9" s="419"/>
      <c r="D9" s="418"/>
      <c r="E9" s="419"/>
      <c r="F9" s="72" t="s">
        <v>268</v>
      </c>
      <c r="G9" s="419"/>
      <c r="H9" s="422"/>
      <c r="I9" s="437"/>
      <c r="J9" s="672"/>
    </row>
    <row r="10" spans="1:10" ht="20.25" customHeight="1">
      <c r="A10" s="167" t="s">
        <v>11</v>
      </c>
      <c r="B10" s="72" t="s">
        <v>48</v>
      </c>
      <c r="C10" s="419"/>
      <c r="D10" s="418"/>
      <c r="E10" s="419"/>
      <c r="F10" s="72" t="s">
        <v>336</v>
      </c>
      <c r="G10" s="419"/>
      <c r="H10" s="422"/>
      <c r="I10" s="437"/>
      <c r="J10" s="672"/>
    </row>
    <row r="11" spans="1:10" ht="20.25" customHeight="1">
      <c r="A11" s="167" t="s">
        <v>12</v>
      </c>
      <c r="B11" s="72" t="s">
        <v>2</v>
      </c>
      <c r="C11" s="419"/>
      <c r="D11" s="422"/>
      <c r="E11" s="423"/>
      <c r="F11" s="72" t="s">
        <v>337</v>
      </c>
      <c r="G11" s="419"/>
      <c r="H11" s="422"/>
      <c r="I11" s="437"/>
      <c r="J11" s="672"/>
    </row>
    <row r="12" spans="1:10" ht="20.25" customHeight="1">
      <c r="A12" s="167" t="s">
        <v>13</v>
      </c>
      <c r="B12" s="72" t="s">
        <v>109</v>
      </c>
      <c r="C12" s="419"/>
      <c r="D12" s="418">
        <v>25</v>
      </c>
      <c r="E12" s="419">
        <v>25</v>
      </c>
      <c r="F12" s="72" t="s">
        <v>271</v>
      </c>
      <c r="G12" s="419"/>
      <c r="H12" s="422"/>
      <c r="I12" s="437"/>
      <c r="J12" s="672"/>
    </row>
    <row r="13" spans="1:10" ht="20.25" customHeight="1">
      <c r="A13" s="167" t="s">
        <v>14</v>
      </c>
      <c r="B13" s="72" t="s">
        <v>338</v>
      </c>
      <c r="C13" s="419"/>
      <c r="D13" s="418"/>
      <c r="E13" s="419"/>
      <c r="F13" s="156" t="s">
        <v>37</v>
      </c>
      <c r="G13" s="187"/>
      <c r="H13" s="442"/>
      <c r="I13" s="437"/>
      <c r="J13" s="672"/>
    </row>
    <row r="14" spans="1:10" ht="20.25" customHeight="1">
      <c r="A14" s="167" t="s">
        <v>15</v>
      </c>
      <c r="B14" s="72" t="s">
        <v>163</v>
      </c>
      <c r="C14" s="419"/>
      <c r="D14" s="422"/>
      <c r="E14" s="423"/>
      <c r="F14" s="72"/>
      <c r="G14" s="419"/>
      <c r="H14" s="422"/>
      <c r="I14" s="437"/>
      <c r="J14" s="672"/>
    </row>
    <row r="15" spans="1:10" ht="20.25" customHeight="1" thickBot="1">
      <c r="A15" s="167" t="s">
        <v>16</v>
      </c>
      <c r="B15" s="72"/>
      <c r="C15" s="419"/>
      <c r="D15" s="422"/>
      <c r="E15" s="437"/>
      <c r="F15" s="72"/>
      <c r="G15" s="419"/>
      <c r="H15" s="422"/>
      <c r="I15" s="437"/>
      <c r="J15" s="672"/>
    </row>
    <row r="16" spans="1:10" ht="20.25" customHeight="1" thickBot="1">
      <c r="A16" s="168" t="s">
        <v>17</v>
      </c>
      <c r="B16" s="169" t="s">
        <v>153</v>
      </c>
      <c r="C16" s="179">
        <f>SUM(C6:C15)</f>
        <v>0</v>
      </c>
      <c r="D16" s="179">
        <f>SUM(D6:D15)</f>
        <v>25</v>
      </c>
      <c r="E16" s="179">
        <f>SUM(E6:E15)</f>
        <v>25</v>
      </c>
      <c r="F16" s="169" t="s">
        <v>154</v>
      </c>
      <c r="G16" s="179">
        <f>SUM(G6:G15)</f>
        <v>300</v>
      </c>
      <c r="H16" s="450">
        <f>SUM(H6:H15)</f>
        <v>4657</v>
      </c>
      <c r="I16" s="293">
        <f>SUM(I6:I15)</f>
        <v>4379</v>
      </c>
      <c r="J16" s="672"/>
    </row>
    <row r="17" spans="1:10" ht="20.25" customHeight="1">
      <c r="A17" s="180" t="s">
        <v>18</v>
      </c>
      <c r="B17" s="175" t="s">
        <v>164</v>
      </c>
      <c r="C17" s="185"/>
      <c r="D17" s="428"/>
      <c r="E17" s="196"/>
      <c r="F17" s="156" t="s">
        <v>284</v>
      </c>
      <c r="G17" s="191"/>
      <c r="H17" s="452"/>
      <c r="I17" s="198"/>
      <c r="J17" s="672"/>
    </row>
    <row r="18" spans="1:10" ht="20.25" customHeight="1">
      <c r="A18" s="167" t="s">
        <v>19</v>
      </c>
      <c r="B18" s="156" t="s">
        <v>229</v>
      </c>
      <c r="C18" s="187"/>
      <c r="D18" s="430"/>
      <c r="E18" s="187"/>
      <c r="F18" s="156" t="s">
        <v>293</v>
      </c>
      <c r="G18" s="187"/>
      <c r="H18" s="430"/>
      <c r="I18" s="199"/>
      <c r="J18" s="672"/>
    </row>
    <row r="19" spans="1:10" ht="20.25" customHeight="1">
      <c r="A19" s="167" t="s">
        <v>20</v>
      </c>
      <c r="B19" s="156" t="s">
        <v>157</v>
      </c>
      <c r="C19" s="187"/>
      <c r="D19" s="430"/>
      <c r="E19" s="187"/>
      <c r="F19" s="156" t="s">
        <v>156</v>
      </c>
      <c r="G19" s="187"/>
      <c r="H19" s="442"/>
      <c r="I19" s="190"/>
      <c r="J19" s="672"/>
    </row>
    <row r="20" spans="1:10" ht="20.25" customHeight="1">
      <c r="A20" s="167" t="s">
        <v>21</v>
      </c>
      <c r="B20" s="156" t="s">
        <v>159</v>
      </c>
      <c r="C20" s="187"/>
      <c r="D20" s="430"/>
      <c r="E20" s="187"/>
      <c r="F20" s="156" t="s">
        <v>158</v>
      </c>
      <c r="G20" s="187">
        <v>59607</v>
      </c>
      <c r="H20" s="442">
        <v>59607</v>
      </c>
      <c r="I20" s="190">
        <v>42542</v>
      </c>
      <c r="J20" s="672"/>
    </row>
    <row r="21" spans="1:10" ht="20.25" customHeight="1">
      <c r="A21" s="167" t="s">
        <v>22</v>
      </c>
      <c r="B21" s="156" t="s">
        <v>233</v>
      </c>
      <c r="C21" s="430"/>
      <c r="D21" s="430"/>
      <c r="E21" s="187"/>
      <c r="F21" s="178" t="s">
        <v>286</v>
      </c>
      <c r="G21" s="188"/>
      <c r="H21" s="441"/>
      <c r="I21" s="190"/>
      <c r="J21" s="672"/>
    </row>
    <row r="22" spans="1:10" ht="20.25" customHeight="1">
      <c r="A22" s="167" t="s">
        <v>23</v>
      </c>
      <c r="B22" s="178" t="s">
        <v>339</v>
      </c>
      <c r="C22" s="431"/>
      <c r="D22" s="431"/>
      <c r="E22" s="187"/>
      <c r="F22" s="156" t="s">
        <v>295</v>
      </c>
      <c r="G22" s="187"/>
      <c r="H22" s="442"/>
      <c r="I22" s="190"/>
      <c r="J22" s="672"/>
    </row>
    <row r="23" spans="1:10" ht="20.25" customHeight="1">
      <c r="A23" s="167" t="s">
        <v>24</v>
      </c>
      <c r="B23" s="156" t="s">
        <v>237</v>
      </c>
      <c r="C23" s="430"/>
      <c r="D23" s="430"/>
      <c r="E23" s="187"/>
      <c r="F23" s="154" t="s">
        <v>290</v>
      </c>
      <c r="G23" s="417"/>
      <c r="H23" s="435"/>
      <c r="I23" s="190"/>
      <c r="J23" s="672"/>
    </row>
    <row r="24" spans="1:10" ht="20.25" customHeight="1">
      <c r="A24" s="167" t="s">
        <v>25</v>
      </c>
      <c r="B24" s="154" t="s">
        <v>250</v>
      </c>
      <c r="C24" s="416"/>
      <c r="D24" s="416"/>
      <c r="E24" s="187"/>
      <c r="F24" s="72" t="s">
        <v>298</v>
      </c>
      <c r="G24" s="419"/>
      <c r="H24" s="422"/>
      <c r="I24" s="190"/>
      <c r="J24" s="672"/>
    </row>
    <row r="25" spans="1:10" ht="20.25" customHeight="1">
      <c r="A25" s="167" t="s">
        <v>26</v>
      </c>
      <c r="B25" s="83"/>
      <c r="C25" s="426"/>
      <c r="D25" s="426"/>
      <c r="E25" s="187"/>
      <c r="F25" s="154"/>
      <c r="G25" s="417"/>
      <c r="H25" s="435"/>
      <c r="I25" s="190"/>
      <c r="J25" s="672"/>
    </row>
    <row r="26" spans="1:10" ht="20.25" customHeight="1" thickBot="1">
      <c r="A26" s="170" t="s">
        <v>27</v>
      </c>
      <c r="B26" s="75"/>
      <c r="C26" s="426"/>
      <c r="D26" s="426"/>
      <c r="E26" s="193"/>
      <c r="F26" s="83"/>
      <c r="G26" s="427"/>
      <c r="H26" s="438"/>
      <c r="I26" s="194"/>
      <c r="J26" s="672"/>
    </row>
    <row r="27" spans="1:10" ht="20.25" customHeight="1" thickBot="1">
      <c r="A27" s="168" t="s">
        <v>28</v>
      </c>
      <c r="B27" s="169" t="s">
        <v>341</v>
      </c>
      <c r="C27" s="179">
        <f>SUM(C18:C26)</f>
        <v>0</v>
      </c>
      <c r="D27" s="179">
        <f>SUM(D18:D26)</f>
        <v>0</v>
      </c>
      <c r="E27" s="179">
        <f>SUM(E18:E26)</f>
        <v>0</v>
      </c>
      <c r="F27" s="169" t="s">
        <v>340</v>
      </c>
      <c r="G27" s="179">
        <f>SUM(G17:G26)</f>
        <v>59607</v>
      </c>
      <c r="H27" s="179">
        <f>SUM(H17:H26)</f>
        <v>59607</v>
      </c>
      <c r="I27" s="293">
        <f>SUM(I17:I26)</f>
        <v>42542</v>
      </c>
      <c r="J27" s="672"/>
    </row>
    <row r="28" spans="1:10" ht="20.25" customHeight="1" thickBot="1">
      <c r="A28" s="168" t="s">
        <v>29</v>
      </c>
      <c r="B28" s="169" t="s">
        <v>0</v>
      </c>
      <c r="C28" s="433"/>
      <c r="D28" s="433"/>
      <c r="E28" s="434"/>
      <c r="F28" s="169" t="s">
        <v>1</v>
      </c>
      <c r="G28" s="434"/>
      <c r="H28" s="434"/>
      <c r="I28" s="453"/>
      <c r="J28" s="672"/>
    </row>
    <row r="29" spans="1:10" ht="20.25" customHeight="1" thickBot="1">
      <c r="A29" s="168" t="s">
        <v>30</v>
      </c>
      <c r="B29" s="172" t="s">
        <v>342</v>
      </c>
      <c r="C29" s="449">
        <f>+C16+C17+C27+C28</f>
        <v>0</v>
      </c>
      <c r="D29" s="449">
        <f>+D16+D17+D27+D28</f>
        <v>25</v>
      </c>
      <c r="E29" s="449">
        <f>+E16+E17+E27+E28</f>
        <v>25</v>
      </c>
      <c r="F29" s="172" t="s">
        <v>343</v>
      </c>
      <c r="G29" s="449">
        <f>+G16+G27+G28</f>
        <v>59907</v>
      </c>
      <c r="H29" s="449">
        <f>+H16+H27+H28</f>
        <v>64264</v>
      </c>
      <c r="I29" s="451">
        <f>+I16+I27+I28</f>
        <v>46921</v>
      </c>
      <c r="J29" s="672"/>
    </row>
    <row r="30" spans="1:10" ht="20.25" customHeight="1" thickBot="1">
      <c r="A30" s="168" t="s">
        <v>31</v>
      </c>
      <c r="B30" s="36" t="s">
        <v>168</v>
      </c>
      <c r="C30" s="134">
        <f>IF(((G16-C16)&gt;0),G16-C16,"----")</f>
        <v>300</v>
      </c>
      <c r="D30" s="134">
        <f>IF(((H16-D16)&gt;0),H16-D16,"----")</f>
        <v>4632</v>
      </c>
      <c r="E30" s="134">
        <f>IF(((I16-E16)&gt;0),I16-E16,"----")</f>
        <v>4354</v>
      </c>
      <c r="F30" s="36" t="s">
        <v>169</v>
      </c>
      <c r="G30" s="134" t="str">
        <f>IF(((C16-G16)&gt;0),C16-G16,"----")</f>
        <v>----</v>
      </c>
      <c r="H30" s="134" t="str">
        <f>IF(((D16-H16)&gt;0),D16-H16,"----")</f>
        <v>----</v>
      </c>
      <c r="I30" s="295" t="str">
        <f>IF(((E16-I16)&gt;0),E16-I16,"----")</f>
        <v>----</v>
      </c>
      <c r="J30" s="672"/>
    </row>
    <row r="31" ht="24" customHeight="1">
      <c r="J31" s="294"/>
    </row>
    <row r="32" ht="12.75">
      <c r="J32" s="294"/>
    </row>
    <row r="33" spans="2:10" ht="15.75">
      <c r="B33" s="286"/>
      <c r="C33" s="286"/>
      <c r="D33" s="286"/>
      <c r="J33" s="294"/>
    </row>
  </sheetData>
  <sheetProtection/>
  <mergeCells count="2">
    <mergeCell ref="J1:J30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F15" sqref="F15"/>
    </sheetView>
  </sheetViews>
  <sheetFormatPr defaultColWidth="9.00390625" defaultRowHeight="12.75"/>
  <cols>
    <col min="1" max="1" width="84.875" style="94" customWidth="1"/>
    <col min="2" max="2" width="15.875" style="94" customWidth="1"/>
    <col min="3" max="4" width="20.875" style="94" customWidth="1"/>
    <col min="5" max="16384" width="9.375" style="94" customWidth="1"/>
  </cols>
  <sheetData>
    <row r="1" spans="1:4" ht="12.75">
      <c r="A1" s="688" t="s">
        <v>462</v>
      </c>
      <c r="B1" s="688"/>
      <c r="C1" s="688"/>
      <c r="D1" s="688"/>
    </row>
    <row r="2" spans="1:4" ht="47.25" customHeight="1" thickBot="1">
      <c r="A2" s="454" t="s">
        <v>399</v>
      </c>
      <c r="B2" s="455"/>
      <c r="C2" s="455"/>
      <c r="D2" s="455"/>
    </row>
    <row r="3" spans="1:4" s="456" customFormat="1" ht="24" customHeight="1">
      <c r="A3" s="689" t="s">
        <v>400</v>
      </c>
      <c r="B3" s="692" t="s">
        <v>401</v>
      </c>
      <c r="C3" s="692" t="s">
        <v>402</v>
      </c>
      <c r="D3" s="694" t="s">
        <v>403</v>
      </c>
    </row>
    <row r="4" spans="1:4" s="457" customFormat="1" ht="16.5" customHeight="1">
      <c r="A4" s="690"/>
      <c r="B4" s="693"/>
      <c r="C4" s="693"/>
      <c r="D4" s="695"/>
    </row>
    <row r="5" spans="1:4" s="458" customFormat="1" ht="12.75">
      <c r="A5" s="690"/>
      <c r="B5" s="693"/>
      <c r="C5" s="693"/>
      <c r="D5" s="695"/>
    </row>
    <row r="6" spans="1:4" s="457" customFormat="1" ht="16.5" customHeight="1" thickBot="1">
      <c r="A6" s="691"/>
      <c r="B6" s="459" t="s">
        <v>404</v>
      </c>
      <c r="C6" s="459" t="s">
        <v>405</v>
      </c>
      <c r="D6" s="460" t="s">
        <v>406</v>
      </c>
    </row>
    <row r="7" spans="1:4" s="464" customFormat="1" ht="13.5" thickBot="1">
      <c r="A7" s="461">
        <v>1</v>
      </c>
      <c r="B7" s="462">
        <v>2</v>
      </c>
      <c r="C7" s="462">
        <v>3</v>
      </c>
      <c r="D7" s="463">
        <v>4</v>
      </c>
    </row>
    <row r="8" spans="1:4" ht="12.75">
      <c r="A8" s="465" t="s">
        <v>407</v>
      </c>
      <c r="B8" s="466">
        <v>4074</v>
      </c>
      <c r="C8" s="466">
        <v>5940</v>
      </c>
      <c r="D8" s="467">
        <f>B8*C8</f>
        <v>24199560</v>
      </c>
    </row>
    <row r="9" spans="1:4" ht="12.75" customHeight="1">
      <c r="A9" s="465" t="s">
        <v>408</v>
      </c>
      <c r="B9" s="468">
        <v>7729</v>
      </c>
      <c r="C9" s="468">
        <v>68</v>
      </c>
      <c r="D9" s="467">
        <f aca="true" t="shared" si="0" ref="D9:D22">B9*C9</f>
        <v>525572</v>
      </c>
    </row>
    <row r="10" spans="1:4" ht="12.75">
      <c r="A10" s="469" t="s">
        <v>409</v>
      </c>
      <c r="B10" s="468">
        <v>2612</v>
      </c>
      <c r="C10" s="468">
        <v>8</v>
      </c>
      <c r="D10" s="467">
        <f t="shared" si="0"/>
        <v>20896</v>
      </c>
    </row>
    <row r="11" spans="1:4" ht="12.75">
      <c r="A11" s="469" t="s">
        <v>410</v>
      </c>
      <c r="B11" s="468"/>
      <c r="C11" s="468"/>
      <c r="D11" s="467">
        <v>36034800</v>
      </c>
    </row>
    <row r="12" spans="1:4" ht="12.75">
      <c r="A12" s="469" t="s">
        <v>411</v>
      </c>
      <c r="B12" s="468"/>
      <c r="C12" s="468"/>
      <c r="D12" s="467">
        <v>118640084</v>
      </c>
    </row>
    <row r="13" spans="1:4" ht="12.75">
      <c r="A13" s="469" t="s">
        <v>412</v>
      </c>
      <c r="B13" s="468"/>
      <c r="C13" s="468"/>
      <c r="D13" s="467">
        <v>46970902</v>
      </c>
    </row>
    <row r="14" spans="1:4" ht="12.75">
      <c r="A14" s="469" t="s">
        <v>413</v>
      </c>
      <c r="B14" s="468"/>
      <c r="C14" s="468"/>
      <c r="D14" s="467">
        <v>5470750</v>
      </c>
    </row>
    <row r="15" spans="1:4" ht="12.75">
      <c r="A15" s="469" t="s">
        <v>414</v>
      </c>
      <c r="B15" s="468">
        <v>55360</v>
      </c>
      <c r="C15" s="468">
        <v>62</v>
      </c>
      <c r="D15" s="467">
        <f t="shared" si="0"/>
        <v>3432320</v>
      </c>
    </row>
    <row r="16" spans="1:4" ht="12.75">
      <c r="A16" s="469" t="s">
        <v>415</v>
      </c>
      <c r="B16" s="468">
        <v>88580</v>
      </c>
      <c r="C16" s="468">
        <v>21</v>
      </c>
      <c r="D16" s="467">
        <f t="shared" si="0"/>
        <v>1860180</v>
      </c>
    </row>
    <row r="17" spans="1:4" ht="12.75">
      <c r="A17" s="469" t="s">
        <v>416</v>
      </c>
      <c r="B17" s="468">
        <v>494100</v>
      </c>
      <c r="C17" s="468">
        <v>12</v>
      </c>
      <c r="D17" s="467">
        <f t="shared" si="0"/>
        <v>5929200</v>
      </c>
    </row>
    <row r="18" spans="1:4" ht="12.75">
      <c r="A18" s="469" t="s">
        <v>417</v>
      </c>
      <c r="B18" s="468">
        <v>68000</v>
      </c>
      <c r="C18" s="468">
        <v>2</v>
      </c>
      <c r="D18" s="467">
        <f t="shared" si="0"/>
        <v>136000</v>
      </c>
    </row>
    <row r="19" spans="1:4" ht="12.75">
      <c r="A19" s="469" t="s">
        <v>418</v>
      </c>
      <c r="B19" s="468">
        <v>1640</v>
      </c>
      <c r="C19" s="468">
        <v>10</v>
      </c>
      <c r="D19" s="467">
        <f t="shared" si="0"/>
        <v>16400</v>
      </c>
    </row>
    <row r="20" spans="1:4" ht="12.75">
      <c r="A20" s="469" t="s">
        <v>419</v>
      </c>
      <c r="B20" s="468">
        <v>0</v>
      </c>
      <c r="C20" s="468">
        <v>0</v>
      </c>
      <c r="D20" s="467">
        <f t="shared" si="0"/>
        <v>0</v>
      </c>
    </row>
    <row r="21" spans="1:4" ht="12.75">
      <c r="A21" s="469" t="s">
        <v>420</v>
      </c>
      <c r="B21" s="468"/>
      <c r="C21" s="468">
        <v>243</v>
      </c>
      <c r="D21" s="467">
        <v>30863333</v>
      </c>
    </row>
    <row r="22" spans="1:4" ht="12.75">
      <c r="A22" s="469" t="s">
        <v>421</v>
      </c>
      <c r="B22" s="468">
        <v>0</v>
      </c>
      <c r="C22" s="468">
        <v>0</v>
      </c>
      <c r="D22" s="467">
        <f t="shared" si="0"/>
        <v>0</v>
      </c>
    </row>
    <row r="23" spans="1:4" ht="12.75">
      <c r="A23" s="469" t="s">
        <v>422</v>
      </c>
      <c r="B23" s="468"/>
      <c r="C23" s="468">
        <v>243</v>
      </c>
      <c r="D23" s="467">
        <v>15431667</v>
      </c>
    </row>
    <row r="24" spans="1:4" ht="12.75">
      <c r="A24" s="469" t="s">
        <v>423</v>
      </c>
      <c r="B24" s="468"/>
      <c r="C24" s="468">
        <v>127</v>
      </c>
      <c r="D24" s="467">
        <v>11436667</v>
      </c>
    </row>
    <row r="25" spans="1:4" ht="12.75">
      <c r="A25" s="469" t="s">
        <v>424</v>
      </c>
      <c r="B25" s="468"/>
      <c r="C25" s="468">
        <v>79</v>
      </c>
      <c r="D25" s="467">
        <v>7206667</v>
      </c>
    </row>
    <row r="26" spans="1:4" ht="12.75">
      <c r="A26" s="469" t="s">
        <v>425</v>
      </c>
      <c r="B26" s="468"/>
      <c r="C26" s="468">
        <v>102</v>
      </c>
      <c r="D26" s="467">
        <v>10653333</v>
      </c>
    </row>
    <row r="27" spans="1:4" ht="12.75">
      <c r="A27" s="469" t="s">
        <v>426</v>
      </c>
      <c r="B27" s="468"/>
      <c r="C27" s="468">
        <v>170</v>
      </c>
      <c r="D27" s="467">
        <v>18016667</v>
      </c>
    </row>
    <row r="28" spans="1:4" ht="12.75">
      <c r="A28" s="469" t="s">
        <v>427</v>
      </c>
      <c r="B28" s="468"/>
      <c r="C28" s="468">
        <v>164</v>
      </c>
      <c r="D28" s="467">
        <v>19583333</v>
      </c>
    </row>
    <row r="29" spans="1:4" ht="12.75">
      <c r="A29" s="469" t="s">
        <v>428</v>
      </c>
      <c r="B29" s="468"/>
      <c r="C29" s="468">
        <v>127</v>
      </c>
      <c r="D29" s="467">
        <v>5718333</v>
      </c>
    </row>
    <row r="30" spans="1:4" ht="12.75">
      <c r="A30" s="469" t="s">
        <v>429</v>
      </c>
      <c r="B30" s="468"/>
      <c r="C30" s="468">
        <v>79</v>
      </c>
      <c r="D30" s="467">
        <v>3603333</v>
      </c>
    </row>
    <row r="31" spans="1:4" ht="12.75">
      <c r="A31" s="469" t="s">
        <v>430</v>
      </c>
      <c r="B31" s="468"/>
      <c r="C31" s="468">
        <v>102</v>
      </c>
      <c r="D31" s="467">
        <v>5326667</v>
      </c>
    </row>
    <row r="32" spans="1:4" ht="12.75">
      <c r="A32" s="469" t="s">
        <v>431</v>
      </c>
      <c r="B32" s="468"/>
      <c r="C32" s="468">
        <v>170</v>
      </c>
      <c r="D32" s="467">
        <v>9008333</v>
      </c>
    </row>
    <row r="33" spans="1:4" ht="12.75">
      <c r="A33" s="469" t="s">
        <v>432</v>
      </c>
      <c r="B33" s="468"/>
      <c r="C33" s="468">
        <v>164</v>
      </c>
      <c r="D33" s="467">
        <v>9791667</v>
      </c>
    </row>
    <row r="34" spans="1:4" ht="12.75">
      <c r="A34" s="469" t="s">
        <v>433</v>
      </c>
      <c r="B34" s="468"/>
      <c r="C34" s="468">
        <v>75</v>
      </c>
      <c r="D34" s="467">
        <v>5326667</v>
      </c>
    </row>
    <row r="35" spans="1:4" ht="12.75">
      <c r="A35" s="469" t="s">
        <v>434</v>
      </c>
      <c r="B35" s="468"/>
      <c r="C35" s="468">
        <v>64</v>
      </c>
      <c r="D35" s="467">
        <v>1880000</v>
      </c>
    </row>
    <row r="36" spans="1:4" ht="12.75">
      <c r="A36" s="469" t="s">
        <v>435</v>
      </c>
      <c r="B36" s="468"/>
      <c r="C36" s="468">
        <v>75</v>
      </c>
      <c r="D36" s="467">
        <v>2663333</v>
      </c>
    </row>
    <row r="37" spans="1:4" ht="12.75">
      <c r="A37" s="469" t="s">
        <v>436</v>
      </c>
      <c r="B37" s="468"/>
      <c r="C37" s="468">
        <v>64</v>
      </c>
      <c r="D37" s="467">
        <v>940000</v>
      </c>
    </row>
    <row r="38" spans="1:4" ht="12.75">
      <c r="A38" s="469" t="s">
        <v>437</v>
      </c>
      <c r="B38" s="468"/>
      <c r="C38" s="468">
        <v>82</v>
      </c>
      <c r="D38" s="467">
        <v>1253333</v>
      </c>
    </row>
    <row r="39" spans="1:4" ht="12.75">
      <c r="A39" s="469" t="s">
        <v>438</v>
      </c>
      <c r="B39" s="468"/>
      <c r="C39" s="468">
        <v>206</v>
      </c>
      <c r="D39" s="467">
        <v>4073333</v>
      </c>
    </row>
    <row r="40" spans="1:4" ht="12.75">
      <c r="A40" s="469" t="s">
        <v>439</v>
      </c>
      <c r="B40" s="468"/>
      <c r="C40" s="468">
        <v>82</v>
      </c>
      <c r="D40" s="467">
        <v>626667</v>
      </c>
    </row>
    <row r="41" spans="1:4" ht="12.75">
      <c r="A41" s="469" t="s">
        <v>440</v>
      </c>
      <c r="B41" s="468"/>
      <c r="C41" s="468">
        <v>206</v>
      </c>
      <c r="D41" s="467">
        <v>2036667</v>
      </c>
    </row>
    <row r="42" spans="1:4" ht="12.75">
      <c r="A42" s="469" t="s">
        <v>441</v>
      </c>
      <c r="B42" s="468"/>
      <c r="C42" s="468">
        <v>3</v>
      </c>
      <c r="D42" s="467">
        <v>268800</v>
      </c>
    </row>
    <row r="43" spans="1:4" ht="12.75">
      <c r="A43" s="469" t="s">
        <v>442</v>
      </c>
      <c r="B43" s="468"/>
      <c r="C43" s="468">
        <v>3</v>
      </c>
      <c r="D43" s="467">
        <v>134400</v>
      </c>
    </row>
    <row r="44" spans="1:4" ht="12.75">
      <c r="A44" s="469" t="s">
        <v>443</v>
      </c>
      <c r="B44" s="468"/>
      <c r="C44" s="468">
        <v>9</v>
      </c>
      <c r="D44" s="467">
        <v>2150400</v>
      </c>
    </row>
    <row r="45" spans="1:4" ht="12.75">
      <c r="A45" s="469" t="s">
        <v>444</v>
      </c>
      <c r="B45" s="468"/>
      <c r="C45" s="468">
        <v>9</v>
      </c>
      <c r="D45" s="467">
        <v>1075200</v>
      </c>
    </row>
    <row r="46" spans="1:4" ht="12.75">
      <c r="A46" s="469" t="s">
        <v>445</v>
      </c>
      <c r="B46" s="468"/>
      <c r="C46" s="468">
        <v>74</v>
      </c>
      <c r="D46" s="467">
        <v>8840533</v>
      </c>
    </row>
    <row r="47" spans="1:4" ht="12.75">
      <c r="A47" s="469" t="s">
        <v>446</v>
      </c>
      <c r="B47" s="468"/>
      <c r="C47" s="468">
        <v>74</v>
      </c>
      <c r="D47" s="467">
        <v>4420267</v>
      </c>
    </row>
    <row r="48" spans="1:4" ht="12.75">
      <c r="A48" s="469" t="s">
        <v>447</v>
      </c>
      <c r="B48" s="468"/>
      <c r="C48" s="468">
        <v>20</v>
      </c>
      <c r="D48" s="467">
        <v>2090667</v>
      </c>
    </row>
    <row r="49" spans="1:4" ht="12.75">
      <c r="A49" s="469" t="s">
        <v>448</v>
      </c>
      <c r="B49" s="468"/>
      <c r="C49" s="468">
        <v>20</v>
      </c>
      <c r="D49" s="467">
        <v>1045333</v>
      </c>
    </row>
    <row r="50" spans="1:4" ht="12.75">
      <c r="A50" s="469" t="s">
        <v>449</v>
      </c>
      <c r="B50" s="468"/>
      <c r="C50" s="468">
        <v>69</v>
      </c>
      <c r="D50" s="467">
        <v>1840000</v>
      </c>
    </row>
    <row r="51" spans="1:4" ht="12.75">
      <c r="A51" s="469" t="s">
        <v>450</v>
      </c>
      <c r="B51" s="468"/>
      <c r="C51" s="468">
        <v>69</v>
      </c>
      <c r="D51" s="467">
        <v>920000</v>
      </c>
    </row>
    <row r="52" spans="1:4" ht="12.75">
      <c r="A52" s="469" t="s">
        <v>451</v>
      </c>
      <c r="B52" s="468"/>
      <c r="C52" s="468">
        <v>0</v>
      </c>
      <c r="D52" s="467">
        <v>0</v>
      </c>
    </row>
    <row r="53" spans="1:4" ht="12.75">
      <c r="A53" s="469" t="s">
        <v>452</v>
      </c>
      <c r="B53" s="468"/>
      <c r="C53" s="468">
        <v>0</v>
      </c>
      <c r="D53" s="467">
        <v>0</v>
      </c>
    </row>
    <row r="54" spans="1:4" ht="12.75">
      <c r="A54" s="469" t="s">
        <v>453</v>
      </c>
      <c r="B54" s="468">
        <v>1750</v>
      </c>
      <c r="C54" s="468">
        <v>642</v>
      </c>
      <c r="D54" s="467">
        <f>B54*C54</f>
        <v>1123500</v>
      </c>
    </row>
    <row r="55" spans="1:4" ht="12.75">
      <c r="A55" s="469" t="s">
        <v>454</v>
      </c>
      <c r="B55" s="468">
        <v>68000</v>
      </c>
      <c r="C55" s="468">
        <v>540</v>
      </c>
      <c r="D55" s="467">
        <f>B55*C55</f>
        <v>36720000</v>
      </c>
    </row>
    <row r="56" spans="1:4" ht="12.75">
      <c r="A56" s="469" t="s">
        <v>455</v>
      </c>
      <c r="B56" s="468"/>
      <c r="C56" s="468">
        <v>531</v>
      </c>
      <c r="D56" s="467">
        <v>6372000</v>
      </c>
    </row>
    <row r="57" spans="1:4" ht="12.75">
      <c r="A57" s="469" t="s">
        <v>456</v>
      </c>
      <c r="B57" s="468"/>
      <c r="C57" s="468">
        <v>97</v>
      </c>
      <c r="D57" s="467">
        <v>407400</v>
      </c>
    </row>
    <row r="58" spans="1:4" ht="12.75">
      <c r="A58" s="469" t="s">
        <v>457</v>
      </c>
      <c r="B58" s="468"/>
      <c r="C58" s="468">
        <v>97</v>
      </c>
      <c r="D58" s="467">
        <v>203700</v>
      </c>
    </row>
    <row r="59" spans="1:4" ht="12.75">
      <c r="A59" s="469" t="s">
        <v>458</v>
      </c>
      <c r="B59" s="468"/>
      <c r="C59" s="468">
        <v>39</v>
      </c>
      <c r="D59" s="467">
        <v>676000</v>
      </c>
    </row>
    <row r="60" spans="1:4" ht="12.75">
      <c r="A60" s="469" t="s">
        <v>459</v>
      </c>
      <c r="B60" s="468"/>
      <c r="C60" s="468">
        <v>39</v>
      </c>
      <c r="D60" s="467">
        <v>338000</v>
      </c>
    </row>
    <row r="61" spans="1:4" ht="12.75">
      <c r="A61" s="469" t="s">
        <v>460</v>
      </c>
      <c r="B61" s="468"/>
      <c r="C61" s="468">
        <v>10</v>
      </c>
      <c r="D61" s="467">
        <v>433333</v>
      </c>
    </row>
    <row r="62" spans="1:4" ht="13.5" thickBot="1">
      <c r="A62" s="469" t="s">
        <v>461</v>
      </c>
      <c r="B62" s="468"/>
      <c r="C62" s="468">
        <v>10</v>
      </c>
      <c r="D62" s="467">
        <v>216667</v>
      </c>
    </row>
    <row r="63" spans="1:4" s="473" customFormat="1" ht="19.5" customHeight="1" thickBot="1">
      <c r="A63" s="470" t="s">
        <v>39</v>
      </c>
      <c r="B63" s="471"/>
      <c r="C63" s="471"/>
      <c r="D63" s="472">
        <f>SUM(D8:D62)</f>
        <v>477952864</v>
      </c>
    </row>
  </sheetData>
  <mergeCells count="5">
    <mergeCell ref="A1:D1"/>
    <mergeCell ref="A3:A6"/>
    <mergeCell ref="B3:B5"/>
    <mergeCell ref="C3:C5"/>
    <mergeCell ref="D3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6" sqref="H6"/>
    </sheetView>
  </sheetViews>
  <sheetFormatPr defaultColWidth="9.00390625" defaultRowHeight="12.75"/>
  <cols>
    <col min="1" max="1" width="47.125" style="60" customWidth="1"/>
    <col min="2" max="7" width="13.875" style="59" customWidth="1"/>
    <col min="8" max="8" width="13.875" style="88" customWidth="1"/>
    <col min="9" max="10" width="12.875" style="59" customWidth="1"/>
    <col min="11" max="11" width="13.875" style="59" customWidth="1"/>
    <col min="12" max="16384" width="9.375" style="59" customWidth="1"/>
  </cols>
  <sheetData>
    <row r="1" spans="1:8" ht="12.75">
      <c r="A1" s="697" t="s">
        <v>464</v>
      </c>
      <c r="B1" s="697"/>
      <c r="C1" s="697"/>
      <c r="D1" s="697"/>
      <c r="E1" s="697"/>
      <c r="F1" s="697"/>
      <c r="G1" s="697"/>
      <c r="H1" s="697"/>
    </row>
    <row r="2" spans="7:8" ht="21.75" customHeight="1" thickBot="1">
      <c r="G2" s="696" t="s">
        <v>55</v>
      </c>
      <c r="H2" s="696"/>
    </row>
    <row r="3" spans="1:8" s="68" customFormat="1" ht="44.25" customHeight="1" thickBot="1">
      <c r="A3" s="65" t="s">
        <v>61</v>
      </c>
      <c r="B3" s="66" t="s">
        <v>62</v>
      </c>
      <c r="C3" s="66" t="s">
        <v>63</v>
      </c>
      <c r="D3" s="66" t="s">
        <v>344</v>
      </c>
      <c r="E3" s="66" t="s">
        <v>463</v>
      </c>
      <c r="F3" s="66" t="s">
        <v>345</v>
      </c>
      <c r="G3" s="158" t="s">
        <v>551</v>
      </c>
      <c r="H3" s="77" t="s">
        <v>552</v>
      </c>
    </row>
    <row r="4" spans="1:8" s="82" customFormat="1" ht="13.5" customHeight="1" thickBot="1">
      <c r="A4" s="78">
        <v>1</v>
      </c>
      <c r="B4" s="79">
        <v>2</v>
      </c>
      <c r="C4" s="79">
        <v>3</v>
      </c>
      <c r="D4" s="79">
        <v>4</v>
      </c>
      <c r="E4" s="79"/>
      <c r="F4" s="79">
        <v>5</v>
      </c>
      <c r="G4" s="80" t="s">
        <v>12</v>
      </c>
      <c r="H4" s="81" t="s">
        <v>143</v>
      </c>
    </row>
    <row r="5" spans="1:8" ht="15.75" customHeight="1">
      <c r="A5" s="72" t="s">
        <v>563</v>
      </c>
      <c r="B5" s="70">
        <v>300</v>
      </c>
      <c r="C5" s="137">
        <v>2012</v>
      </c>
      <c r="D5" s="70"/>
      <c r="E5" s="70">
        <v>300</v>
      </c>
      <c r="F5" s="70">
        <v>380</v>
      </c>
      <c r="G5" s="71">
        <v>380</v>
      </c>
      <c r="H5" s="139">
        <f>D5+G5</f>
        <v>380</v>
      </c>
    </row>
    <row r="6" spans="1:8" ht="15.75" customHeight="1">
      <c r="A6" s="72" t="s">
        <v>564</v>
      </c>
      <c r="B6" s="70">
        <v>562</v>
      </c>
      <c r="C6" s="137">
        <v>2012</v>
      </c>
      <c r="D6" s="70"/>
      <c r="E6" s="70"/>
      <c r="F6" s="70">
        <v>562</v>
      </c>
      <c r="G6" s="71">
        <v>284</v>
      </c>
      <c r="H6" s="139">
        <f>D6+G6</f>
        <v>284</v>
      </c>
    </row>
    <row r="7" spans="1:8" ht="15.75" customHeight="1">
      <c r="A7" s="72" t="s">
        <v>565</v>
      </c>
      <c r="B7" s="70">
        <v>3356</v>
      </c>
      <c r="C7" s="137">
        <v>2012</v>
      </c>
      <c r="D7" s="70"/>
      <c r="E7" s="70"/>
      <c r="F7" s="70">
        <v>3356</v>
      </c>
      <c r="G7" s="71">
        <v>3356</v>
      </c>
      <c r="H7" s="139">
        <f>D7+G7</f>
        <v>3356</v>
      </c>
    </row>
    <row r="8" spans="1:8" ht="15.75" customHeight="1">
      <c r="A8" s="72" t="s">
        <v>566</v>
      </c>
      <c r="B8" s="70">
        <v>143</v>
      </c>
      <c r="C8" s="137">
        <v>2012</v>
      </c>
      <c r="D8" s="70"/>
      <c r="E8" s="70"/>
      <c r="F8" s="70">
        <v>143</v>
      </c>
      <c r="G8" s="71">
        <v>143</v>
      </c>
      <c r="H8" s="139">
        <f aca="true" t="shared" si="0" ref="H8:H24">D8+G8</f>
        <v>143</v>
      </c>
    </row>
    <row r="9" spans="1:8" ht="15.75" customHeight="1">
      <c r="A9" s="72" t="s">
        <v>567</v>
      </c>
      <c r="B9" s="70">
        <v>216</v>
      </c>
      <c r="C9" s="137">
        <v>2012</v>
      </c>
      <c r="D9" s="70"/>
      <c r="E9" s="70"/>
      <c r="F9" s="70">
        <v>216</v>
      </c>
      <c r="G9" s="71">
        <v>216</v>
      </c>
      <c r="H9" s="139">
        <f t="shared" si="0"/>
        <v>216</v>
      </c>
    </row>
    <row r="10" spans="1:8" ht="15.75" customHeight="1">
      <c r="A10" s="72"/>
      <c r="B10" s="70"/>
      <c r="C10" s="137"/>
      <c r="D10" s="70"/>
      <c r="E10" s="70"/>
      <c r="F10" s="70"/>
      <c r="G10" s="71"/>
      <c r="H10" s="139">
        <f t="shared" si="0"/>
        <v>0</v>
      </c>
    </row>
    <row r="11" spans="1:8" ht="15.75" customHeight="1">
      <c r="A11" s="72"/>
      <c r="B11" s="70"/>
      <c r="C11" s="137"/>
      <c r="D11" s="70"/>
      <c r="E11" s="70"/>
      <c r="F11" s="70"/>
      <c r="G11" s="71"/>
      <c r="H11" s="139">
        <f t="shared" si="0"/>
        <v>0</v>
      </c>
    </row>
    <row r="12" spans="1:8" ht="15.75" customHeight="1">
      <c r="A12" s="72"/>
      <c r="B12" s="70"/>
      <c r="C12" s="137"/>
      <c r="D12" s="70"/>
      <c r="E12" s="70"/>
      <c r="F12" s="70"/>
      <c r="G12" s="71"/>
      <c r="H12" s="139">
        <f t="shared" si="0"/>
        <v>0</v>
      </c>
    </row>
    <row r="13" spans="1:8" ht="15.75" customHeight="1">
      <c r="A13" s="72"/>
      <c r="B13" s="70"/>
      <c r="C13" s="137"/>
      <c r="D13" s="70"/>
      <c r="E13" s="70"/>
      <c r="F13" s="70"/>
      <c r="G13" s="71"/>
      <c r="H13" s="139">
        <f t="shared" si="0"/>
        <v>0</v>
      </c>
    </row>
    <row r="14" spans="1:8" ht="15.75" customHeight="1">
      <c r="A14" s="72"/>
      <c r="B14" s="70"/>
      <c r="C14" s="137"/>
      <c r="D14" s="70"/>
      <c r="E14" s="70"/>
      <c r="F14" s="70"/>
      <c r="G14" s="71"/>
      <c r="H14" s="139">
        <f t="shared" si="0"/>
        <v>0</v>
      </c>
    </row>
    <row r="15" spans="1:8" ht="15.75" customHeight="1">
      <c r="A15" s="72"/>
      <c r="B15" s="70"/>
      <c r="C15" s="137"/>
      <c r="D15" s="70"/>
      <c r="E15" s="70"/>
      <c r="F15" s="70"/>
      <c r="G15" s="71"/>
      <c r="H15" s="139">
        <f t="shared" si="0"/>
        <v>0</v>
      </c>
    </row>
    <row r="16" spans="1:8" ht="15.75" customHeight="1">
      <c r="A16" s="72"/>
      <c r="B16" s="70"/>
      <c r="C16" s="137"/>
      <c r="D16" s="70"/>
      <c r="E16" s="70"/>
      <c r="F16" s="70"/>
      <c r="G16" s="71"/>
      <c r="H16" s="139">
        <f t="shared" si="0"/>
        <v>0</v>
      </c>
    </row>
    <row r="17" spans="1:8" ht="15.75" customHeight="1">
      <c r="A17" s="72"/>
      <c r="B17" s="70"/>
      <c r="C17" s="137"/>
      <c r="D17" s="70"/>
      <c r="E17" s="70"/>
      <c r="F17" s="70"/>
      <c r="G17" s="71"/>
      <c r="H17" s="139">
        <f t="shared" si="0"/>
        <v>0</v>
      </c>
    </row>
    <row r="18" spans="1:8" ht="15.75" customHeight="1">
      <c r="A18" s="72"/>
      <c r="B18" s="70"/>
      <c r="C18" s="137"/>
      <c r="D18" s="70"/>
      <c r="E18" s="70"/>
      <c r="F18" s="70"/>
      <c r="G18" s="71"/>
      <c r="H18" s="139">
        <f t="shared" si="0"/>
        <v>0</v>
      </c>
    </row>
    <row r="19" spans="1:8" ht="15.75" customHeight="1">
      <c r="A19" s="72"/>
      <c r="B19" s="70"/>
      <c r="C19" s="137"/>
      <c r="D19" s="70"/>
      <c r="E19" s="70"/>
      <c r="F19" s="70"/>
      <c r="G19" s="71"/>
      <c r="H19" s="139">
        <f t="shared" si="0"/>
        <v>0</v>
      </c>
    </row>
    <row r="20" spans="1:8" ht="15.75" customHeight="1">
      <c r="A20" s="72"/>
      <c r="B20" s="70"/>
      <c r="C20" s="137"/>
      <c r="D20" s="70"/>
      <c r="E20" s="70"/>
      <c r="F20" s="70"/>
      <c r="G20" s="71"/>
      <c r="H20" s="139">
        <f t="shared" si="0"/>
        <v>0</v>
      </c>
    </row>
    <row r="21" spans="1:8" ht="15.75" customHeight="1">
      <c r="A21" s="72"/>
      <c r="B21" s="70"/>
      <c r="C21" s="137"/>
      <c r="D21" s="70"/>
      <c r="E21" s="70"/>
      <c r="F21" s="70"/>
      <c r="G21" s="71"/>
      <c r="H21" s="139">
        <f t="shared" si="0"/>
        <v>0</v>
      </c>
    </row>
    <row r="22" spans="1:8" ht="15.75" customHeight="1">
      <c r="A22" s="72"/>
      <c r="B22" s="70"/>
      <c r="C22" s="137"/>
      <c r="D22" s="70"/>
      <c r="E22" s="70"/>
      <c r="F22" s="70"/>
      <c r="G22" s="71"/>
      <c r="H22" s="139">
        <f t="shared" si="0"/>
        <v>0</v>
      </c>
    </row>
    <row r="23" spans="1:8" ht="15.75" customHeight="1" thickBot="1">
      <c r="A23" s="83"/>
      <c r="B23" s="73"/>
      <c r="C23" s="138"/>
      <c r="D23" s="73"/>
      <c r="E23" s="73"/>
      <c r="F23" s="73"/>
      <c r="G23" s="74"/>
      <c r="H23" s="140">
        <f t="shared" si="0"/>
        <v>0</v>
      </c>
    </row>
    <row r="24" spans="1:8" s="87" customFormat="1" ht="18" customHeight="1" thickBot="1">
      <c r="A24" s="21" t="s">
        <v>60</v>
      </c>
      <c r="B24" s="84">
        <f>SUM(B5:B23)</f>
        <v>4577</v>
      </c>
      <c r="C24" s="136"/>
      <c r="D24" s="84">
        <f>SUM(D5:D23)</f>
        <v>0</v>
      </c>
      <c r="E24" s="84"/>
      <c r="F24" s="84">
        <f>SUM(F5:F23)</f>
        <v>4657</v>
      </c>
      <c r="G24" s="85">
        <f>SUM(G5:G23)</f>
        <v>4379</v>
      </c>
      <c r="H24" s="86">
        <f t="shared" si="0"/>
        <v>4379</v>
      </c>
    </row>
  </sheetData>
  <sheetProtection/>
  <mergeCells count="2">
    <mergeCell ref="G2:H2"/>
    <mergeCell ref="A1:H1"/>
  </mergeCells>
  <printOptions horizontalCentered="1"/>
  <pageMargins left="0.92" right="0.52" top="1.24" bottom="0.44" header="0.62" footer="0.33"/>
  <pageSetup horizontalDpi="600" verticalDpi="600" orientation="landscape" paperSize="9" r:id="rId1"/>
  <headerFooter alignWithMargins="0">
    <oddHeader xml:space="preserve">&amp;C&amp;"Times New Roman CE,Félkövér"&amp;12Beruházási kiadások
előirányzatainak és felhasználásának alakulása feladatonként &amp;R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I5" sqref="I5"/>
    </sheetView>
  </sheetViews>
  <sheetFormatPr defaultColWidth="9.00390625" defaultRowHeight="12.75"/>
  <cols>
    <col min="1" max="1" width="59.125" style="60" customWidth="1"/>
    <col min="2" max="7" width="13.875" style="59" customWidth="1"/>
    <col min="8" max="8" width="13.875" style="88" customWidth="1"/>
    <col min="9" max="10" width="12.875" style="59" customWidth="1"/>
    <col min="11" max="11" width="13.875" style="59" customWidth="1"/>
    <col min="12" max="16384" width="9.375" style="59" customWidth="1"/>
  </cols>
  <sheetData>
    <row r="1" spans="1:8" ht="12.75">
      <c r="A1" s="697" t="s">
        <v>465</v>
      </c>
      <c r="B1" s="697"/>
      <c r="C1" s="697"/>
      <c r="D1" s="697"/>
      <c r="E1" s="697"/>
      <c r="F1" s="697"/>
      <c r="G1" s="697"/>
      <c r="H1" s="697"/>
    </row>
    <row r="2" spans="7:8" ht="21.75" customHeight="1" thickBot="1">
      <c r="G2" s="696" t="s">
        <v>55</v>
      </c>
      <c r="H2" s="696"/>
    </row>
    <row r="3" spans="1:8" s="68" customFormat="1" ht="44.25" customHeight="1" thickBot="1">
      <c r="A3" s="65" t="s">
        <v>64</v>
      </c>
      <c r="B3" s="66" t="s">
        <v>62</v>
      </c>
      <c r="C3" s="66" t="s">
        <v>63</v>
      </c>
      <c r="D3" s="66" t="s">
        <v>344</v>
      </c>
      <c r="E3" s="66" t="s">
        <v>463</v>
      </c>
      <c r="F3" s="66" t="s">
        <v>345</v>
      </c>
      <c r="G3" s="158" t="s">
        <v>551</v>
      </c>
      <c r="H3" s="77" t="s">
        <v>552</v>
      </c>
    </row>
    <row r="4" spans="1:8" s="82" customFormat="1" ht="13.5" customHeight="1" thickBot="1">
      <c r="A4" s="78">
        <v>1</v>
      </c>
      <c r="B4" s="79">
        <v>2</v>
      </c>
      <c r="C4" s="79">
        <v>3</v>
      </c>
      <c r="D4" s="79">
        <v>4</v>
      </c>
      <c r="E4" s="79"/>
      <c r="F4" s="79">
        <v>5</v>
      </c>
      <c r="G4" s="80">
        <v>6</v>
      </c>
      <c r="H4" s="81" t="s">
        <v>143</v>
      </c>
    </row>
    <row r="5" spans="1:8" ht="15.75" customHeight="1">
      <c r="A5" s="72"/>
      <c r="B5" s="70"/>
      <c r="C5" s="137"/>
      <c r="D5" s="70"/>
      <c r="E5" s="70"/>
      <c r="F5" s="70"/>
      <c r="G5" s="71"/>
      <c r="H5" s="139">
        <f aca="true" t="shared" si="0" ref="H5:H24">D5+G5</f>
        <v>0</v>
      </c>
    </row>
    <row r="6" spans="1:8" ht="15.75" customHeight="1">
      <c r="A6" s="72"/>
      <c r="B6" s="70"/>
      <c r="C6" s="137"/>
      <c r="D6" s="70"/>
      <c r="E6" s="70"/>
      <c r="F6" s="70"/>
      <c r="G6" s="71"/>
      <c r="H6" s="139">
        <f t="shared" si="0"/>
        <v>0</v>
      </c>
    </row>
    <row r="7" spans="1:8" ht="15.75" customHeight="1">
      <c r="A7" s="72"/>
      <c r="B7" s="70"/>
      <c r="C7" s="137"/>
      <c r="D7" s="70"/>
      <c r="E7" s="70"/>
      <c r="F7" s="70"/>
      <c r="G7" s="71"/>
      <c r="H7" s="139">
        <f t="shared" si="0"/>
        <v>0</v>
      </c>
    </row>
    <row r="8" spans="1:8" ht="15.75" customHeight="1">
      <c r="A8" s="72"/>
      <c r="B8" s="70"/>
      <c r="C8" s="137"/>
      <c r="D8" s="70"/>
      <c r="E8" s="70"/>
      <c r="F8" s="70"/>
      <c r="G8" s="71"/>
      <c r="H8" s="139">
        <f t="shared" si="0"/>
        <v>0</v>
      </c>
    </row>
    <row r="9" spans="1:8" ht="15.75" customHeight="1">
      <c r="A9" s="72"/>
      <c r="B9" s="70"/>
      <c r="C9" s="137"/>
      <c r="D9" s="70"/>
      <c r="E9" s="70"/>
      <c r="F9" s="70"/>
      <c r="G9" s="71"/>
      <c r="H9" s="139">
        <f t="shared" si="0"/>
        <v>0</v>
      </c>
    </row>
    <row r="10" spans="1:8" ht="15.75" customHeight="1">
      <c r="A10" s="72"/>
      <c r="B10" s="70"/>
      <c r="C10" s="137"/>
      <c r="D10" s="70"/>
      <c r="E10" s="70"/>
      <c r="F10" s="70"/>
      <c r="G10" s="71"/>
      <c r="H10" s="139">
        <f t="shared" si="0"/>
        <v>0</v>
      </c>
    </row>
    <row r="11" spans="1:8" ht="15.75" customHeight="1">
      <c r="A11" s="72"/>
      <c r="B11" s="70"/>
      <c r="C11" s="137"/>
      <c r="D11" s="70"/>
      <c r="E11" s="70"/>
      <c r="F11" s="70"/>
      <c r="G11" s="71"/>
      <c r="H11" s="139">
        <f t="shared" si="0"/>
        <v>0</v>
      </c>
    </row>
    <row r="12" spans="1:8" ht="15.75" customHeight="1">
      <c r="A12" s="72"/>
      <c r="B12" s="70"/>
      <c r="C12" s="137"/>
      <c r="D12" s="70"/>
      <c r="E12" s="70"/>
      <c r="F12" s="70"/>
      <c r="G12" s="71"/>
      <c r="H12" s="139">
        <f t="shared" si="0"/>
        <v>0</v>
      </c>
    </row>
    <row r="13" spans="1:8" ht="15.75" customHeight="1">
      <c r="A13" s="72"/>
      <c r="B13" s="70"/>
      <c r="C13" s="137"/>
      <c r="D13" s="70"/>
      <c r="E13" s="70"/>
      <c r="F13" s="70"/>
      <c r="G13" s="71"/>
      <c r="H13" s="139">
        <f t="shared" si="0"/>
        <v>0</v>
      </c>
    </row>
    <row r="14" spans="1:8" ht="15.75" customHeight="1">
      <c r="A14" s="72"/>
      <c r="B14" s="70"/>
      <c r="C14" s="137"/>
      <c r="D14" s="70"/>
      <c r="E14" s="70"/>
      <c r="F14" s="70"/>
      <c r="G14" s="71"/>
      <c r="H14" s="139">
        <f t="shared" si="0"/>
        <v>0</v>
      </c>
    </row>
    <row r="15" spans="1:8" ht="15.75" customHeight="1">
      <c r="A15" s="72"/>
      <c r="B15" s="70"/>
      <c r="C15" s="137"/>
      <c r="D15" s="70"/>
      <c r="E15" s="70"/>
      <c r="F15" s="70"/>
      <c r="G15" s="71"/>
      <c r="H15" s="139">
        <f t="shared" si="0"/>
        <v>0</v>
      </c>
    </row>
    <row r="16" spans="1:8" ht="15.75" customHeight="1">
      <c r="A16" s="72"/>
      <c r="B16" s="70"/>
      <c r="C16" s="137"/>
      <c r="D16" s="70"/>
      <c r="E16" s="70"/>
      <c r="F16" s="70"/>
      <c r="G16" s="71"/>
      <c r="H16" s="139">
        <f t="shared" si="0"/>
        <v>0</v>
      </c>
    </row>
    <row r="17" spans="1:8" ht="15.75" customHeight="1">
      <c r="A17" s="72"/>
      <c r="B17" s="70"/>
      <c r="C17" s="137"/>
      <c r="D17" s="70"/>
      <c r="E17" s="70"/>
      <c r="F17" s="70"/>
      <c r="G17" s="71"/>
      <c r="H17" s="139">
        <f t="shared" si="0"/>
        <v>0</v>
      </c>
    </row>
    <row r="18" spans="1:8" ht="15.75" customHeight="1">
      <c r="A18" s="72"/>
      <c r="B18" s="70"/>
      <c r="C18" s="137"/>
      <c r="D18" s="70"/>
      <c r="E18" s="70"/>
      <c r="F18" s="70"/>
      <c r="G18" s="71"/>
      <c r="H18" s="139">
        <f t="shared" si="0"/>
        <v>0</v>
      </c>
    </row>
    <row r="19" spans="1:8" ht="15.75" customHeight="1">
      <c r="A19" s="72"/>
      <c r="B19" s="70"/>
      <c r="C19" s="137"/>
      <c r="D19" s="70"/>
      <c r="E19" s="70"/>
      <c r="F19" s="70"/>
      <c r="G19" s="71"/>
      <c r="H19" s="139">
        <f t="shared" si="0"/>
        <v>0</v>
      </c>
    </row>
    <row r="20" spans="1:8" ht="15.75" customHeight="1">
      <c r="A20" s="72"/>
      <c r="B20" s="70"/>
      <c r="C20" s="137"/>
      <c r="D20" s="70"/>
      <c r="E20" s="70"/>
      <c r="F20" s="70"/>
      <c r="G20" s="71"/>
      <c r="H20" s="139">
        <f t="shared" si="0"/>
        <v>0</v>
      </c>
    </row>
    <row r="21" spans="1:8" ht="15.75" customHeight="1">
      <c r="A21" s="72"/>
      <c r="B21" s="70"/>
      <c r="C21" s="137"/>
      <c r="D21" s="70"/>
      <c r="E21" s="70"/>
      <c r="F21" s="70"/>
      <c r="G21" s="71"/>
      <c r="H21" s="139">
        <f t="shared" si="0"/>
        <v>0</v>
      </c>
    </row>
    <row r="22" spans="1:8" ht="15.75" customHeight="1">
      <c r="A22" s="72"/>
      <c r="B22" s="70"/>
      <c r="C22" s="137"/>
      <c r="D22" s="70"/>
      <c r="E22" s="70"/>
      <c r="F22" s="70"/>
      <c r="G22" s="71"/>
      <c r="H22" s="139">
        <f t="shared" si="0"/>
        <v>0</v>
      </c>
    </row>
    <row r="23" spans="1:8" ht="15.75" customHeight="1" thickBot="1">
      <c r="A23" s="83"/>
      <c r="B23" s="73"/>
      <c r="C23" s="138"/>
      <c r="D23" s="73"/>
      <c r="E23" s="73"/>
      <c r="F23" s="73"/>
      <c r="G23" s="74"/>
      <c r="H23" s="140">
        <f t="shared" si="0"/>
        <v>0</v>
      </c>
    </row>
    <row r="24" spans="1:8" s="87" customFormat="1" ht="18" customHeight="1" thickBot="1">
      <c r="A24" s="21" t="s">
        <v>60</v>
      </c>
      <c r="B24" s="84">
        <f>SUM(B5:B23)</f>
        <v>0</v>
      </c>
      <c r="C24" s="136"/>
      <c r="D24" s="84">
        <f>SUM(D5:D23)</f>
        <v>0</v>
      </c>
      <c r="E24" s="84"/>
      <c r="F24" s="84">
        <f>SUM(F5:F23)</f>
        <v>0</v>
      </c>
      <c r="G24" s="85">
        <f>SUM(G5:G23)</f>
        <v>0</v>
      </c>
      <c r="H24" s="86">
        <f t="shared" si="0"/>
        <v>0</v>
      </c>
    </row>
  </sheetData>
  <sheetProtection/>
  <mergeCells count="2">
    <mergeCell ref="G2:H2"/>
    <mergeCell ref="A1:H1"/>
  </mergeCells>
  <printOptions horizontalCentered="1"/>
  <pageMargins left="0.984251968503937" right="0.7874015748031497" top="1.3779527559055118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&amp;C&amp;"Times New Roman CE,Félkövér"&amp;12Felújítási kiadások
előirányzatainak és felhasználásának alakulása célonként &amp;R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I7" sqref="I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  <col min="5" max="5" width="12.625" style="0" customWidth="1"/>
    <col min="6" max="6" width="6.875" style="0" customWidth="1"/>
  </cols>
  <sheetData>
    <row r="1" spans="1:4" ht="12.75">
      <c r="A1" s="701" t="s">
        <v>476</v>
      </c>
      <c r="B1" s="701"/>
      <c r="C1" s="701"/>
      <c r="D1" s="701"/>
    </row>
    <row r="2" spans="1:4" ht="12.75">
      <c r="A2" s="702" t="s">
        <v>477</v>
      </c>
      <c r="B2" s="702"/>
      <c r="C2" s="702"/>
      <c r="D2" s="702"/>
    </row>
    <row r="3" spans="1:4" ht="12.75">
      <c r="A3" s="702" t="s">
        <v>478</v>
      </c>
      <c r="B3" s="702"/>
      <c r="C3" s="702"/>
      <c r="D3" s="702"/>
    </row>
    <row r="4" spans="1:4" ht="15.75" thickBot="1">
      <c r="A4" s="474"/>
      <c r="B4" s="474"/>
      <c r="C4" s="698"/>
      <c r="D4" s="698"/>
    </row>
    <row r="5" spans="1:6" ht="42.75" customHeight="1" thickBot="1">
      <c r="A5" s="475" t="s">
        <v>66</v>
      </c>
      <c r="B5" s="476" t="s">
        <v>466</v>
      </c>
      <c r="C5" s="476" t="s">
        <v>467</v>
      </c>
      <c r="D5" s="663" t="s">
        <v>468</v>
      </c>
      <c r="E5" s="659" t="s">
        <v>585</v>
      </c>
      <c r="F5" s="658" t="s">
        <v>559</v>
      </c>
    </row>
    <row r="6" spans="1:6" ht="15.75" customHeight="1">
      <c r="A6" s="477" t="s">
        <v>7</v>
      </c>
      <c r="B6" s="478" t="s">
        <v>469</v>
      </c>
      <c r="C6" s="478" t="s">
        <v>470</v>
      </c>
      <c r="D6" s="664">
        <v>500</v>
      </c>
      <c r="E6" s="660">
        <v>380</v>
      </c>
      <c r="F6" s="657">
        <f>E6/D6*100</f>
        <v>76</v>
      </c>
    </row>
    <row r="7" spans="1:6" ht="15.75" customHeight="1">
      <c r="A7" s="479" t="s">
        <v>8</v>
      </c>
      <c r="B7" s="480"/>
      <c r="C7" s="480"/>
      <c r="D7" s="665"/>
      <c r="E7" s="661"/>
      <c r="F7" s="657"/>
    </row>
    <row r="8" spans="1:6" ht="15.75" customHeight="1">
      <c r="A8" s="479" t="s">
        <v>9</v>
      </c>
      <c r="B8" s="480"/>
      <c r="C8" s="480"/>
      <c r="D8" s="665"/>
      <c r="E8" s="661"/>
      <c r="F8" s="657"/>
    </row>
    <row r="9" spans="1:6" ht="15.75" customHeight="1">
      <c r="A9" s="479" t="s">
        <v>10</v>
      </c>
      <c r="B9" s="480"/>
      <c r="C9" s="480"/>
      <c r="D9" s="665"/>
      <c r="E9" s="661"/>
      <c r="F9" s="657"/>
    </row>
    <row r="10" spans="1:6" ht="15.75" customHeight="1">
      <c r="A10" s="479" t="s">
        <v>11</v>
      </c>
      <c r="B10" s="480"/>
      <c r="C10" s="480"/>
      <c r="D10" s="665"/>
      <c r="E10" s="661"/>
      <c r="F10" s="657"/>
    </row>
    <row r="11" spans="1:6" ht="15.75" customHeight="1">
      <c r="A11" s="479" t="s">
        <v>12</v>
      </c>
      <c r="B11" s="480"/>
      <c r="C11" s="480"/>
      <c r="D11" s="665"/>
      <c r="E11" s="661"/>
      <c r="F11" s="657"/>
    </row>
    <row r="12" spans="1:6" ht="15.75" customHeight="1">
      <c r="A12" s="479" t="s">
        <v>13</v>
      </c>
      <c r="B12" s="480"/>
      <c r="C12" s="480"/>
      <c r="D12" s="665"/>
      <c r="E12" s="661"/>
      <c r="F12" s="657"/>
    </row>
    <row r="13" spans="1:6" ht="15.75" customHeight="1">
      <c r="A13" s="479" t="s">
        <v>14</v>
      </c>
      <c r="B13" s="480"/>
      <c r="C13" s="480"/>
      <c r="D13" s="665"/>
      <c r="E13" s="661"/>
      <c r="F13" s="657"/>
    </row>
    <row r="14" spans="1:6" ht="15.75" customHeight="1">
      <c r="A14" s="479" t="s">
        <v>15</v>
      </c>
      <c r="B14" s="480"/>
      <c r="C14" s="480"/>
      <c r="D14" s="665"/>
      <c r="E14" s="661"/>
      <c r="F14" s="657"/>
    </row>
    <row r="15" spans="1:6" ht="15.75" customHeight="1">
      <c r="A15" s="479" t="s">
        <v>16</v>
      </c>
      <c r="B15" s="480"/>
      <c r="C15" s="480"/>
      <c r="D15" s="665"/>
      <c r="E15" s="661"/>
      <c r="F15" s="657"/>
    </row>
    <row r="16" spans="1:6" ht="15.75" customHeight="1">
      <c r="A16" s="479" t="s">
        <v>17</v>
      </c>
      <c r="B16" s="480"/>
      <c r="C16" s="480"/>
      <c r="D16" s="665"/>
      <c r="E16" s="661"/>
      <c r="F16" s="657"/>
    </row>
    <row r="17" spans="1:6" ht="15.75" customHeight="1">
      <c r="A17" s="479" t="s">
        <v>18</v>
      </c>
      <c r="B17" s="480"/>
      <c r="C17" s="480"/>
      <c r="D17" s="665"/>
      <c r="E17" s="661"/>
      <c r="F17" s="657"/>
    </row>
    <row r="18" spans="1:6" ht="15.75" customHeight="1">
      <c r="A18" s="479" t="s">
        <v>19</v>
      </c>
      <c r="B18" s="480"/>
      <c r="C18" s="480"/>
      <c r="D18" s="665"/>
      <c r="E18" s="661"/>
      <c r="F18" s="657"/>
    </row>
    <row r="19" spans="1:6" ht="15.75" customHeight="1">
      <c r="A19" s="479" t="s">
        <v>20</v>
      </c>
      <c r="B19" s="480"/>
      <c r="C19" s="480"/>
      <c r="D19" s="665"/>
      <c r="E19" s="661"/>
      <c r="F19" s="657"/>
    </row>
    <row r="20" spans="1:6" ht="15.75" customHeight="1">
      <c r="A20" s="479" t="s">
        <v>21</v>
      </c>
      <c r="B20" s="480"/>
      <c r="C20" s="480"/>
      <c r="D20" s="665"/>
      <c r="E20" s="661"/>
      <c r="F20" s="657"/>
    </row>
    <row r="21" spans="1:6" ht="15.75" customHeight="1">
      <c r="A21" s="479" t="s">
        <v>22</v>
      </c>
      <c r="B21" s="480"/>
      <c r="C21" s="480"/>
      <c r="D21" s="665"/>
      <c r="E21" s="661"/>
      <c r="F21" s="657"/>
    </row>
    <row r="22" spans="1:6" ht="15.75" customHeight="1">
      <c r="A22" s="479" t="s">
        <v>23</v>
      </c>
      <c r="B22" s="480"/>
      <c r="C22" s="480"/>
      <c r="D22" s="665"/>
      <c r="E22" s="661"/>
      <c r="F22" s="657"/>
    </row>
    <row r="23" spans="1:6" ht="15.75" customHeight="1">
      <c r="A23" s="479" t="s">
        <v>24</v>
      </c>
      <c r="B23" s="480"/>
      <c r="C23" s="480"/>
      <c r="D23" s="665"/>
      <c r="E23" s="661"/>
      <c r="F23" s="657"/>
    </row>
    <row r="24" spans="1:6" ht="15.75" customHeight="1">
      <c r="A24" s="479" t="s">
        <v>25</v>
      </c>
      <c r="B24" s="480"/>
      <c r="C24" s="480"/>
      <c r="D24" s="665"/>
      <c r="E24" s="661"/>
      <c r="F24" s="657"/>
    </row>
    <row r="25" spans="1:6" ht="15.75" customHeight="1">
      <c r="A25" s="479" t="s">
        <v>26</v>
      </c>
      <c r="B25" s="480"/>
      <c r="C25" s="480"/>
      <c r="D25" s="665"/>
      <c r="E25" s="661"/>
      <c r="F25" s="657"/>
    </row>
    <row r="26" spans="1:6" ht="15.75" customHeight="1">
      <c r="A26" s="479" t="s">
        <v>27</v>
      </c>
      <c r="B26" s="480"/>
      <c r="C26" s="480"/>
      <c r="D26" s="665"/>
      <c r="E26" s="661"/>
      <c r="F26" s="657"/>
    </row>
    <row r="27" spans="1:6" ht="15.75" customHeight="1">
      <c r="A27" s="479" t="s">
        <v>28</v>
      </c>
      <c r="B27" s="480"/>
      <c r="C27" s="480"/>
      <c r="D27" s="665"/>
      <c r="E27" s="661"/>
      <c r="F27" s="657"/>
    </row>
    <row r="28" spans="1:6" ht="15.75" customHeight="1">
      <c r="A28" s="479" t="s">
        <v>29</v>
      </c>
      <c r="B28" s="480"/>
      <c r="C28" s="480"/>
      <c r="D28" s="665"/>
      <c r="E28" s="661"/>
      <c r="F28" s="657"/>
    </row>
    <row r="29" spans="1:6" ht="15.75" customHeight="1">
      <c r="A29" s="479" t="s">
        <v>30</v>
      </c>
      <c r="B29" s="480"/>
      <c r="C29" s="480"/>
      <c r="D29" s="665"/>
      <c r="E29" s="661"/>
      <c r="F29" s="657"/>
    </row>
    <row r="30" spans="1:6" ht="15.75" customHeight="1">
      <c r="A30" s="479" t="s">
        <v>31</v>
      </c>
      <c r="B30" s="480"/>
      <c r="C30" s="480"/>
      <c r="D30" s="665"/>
      <c r="E30" s="661"/>
      <c r="F30" s="657"/>
    </row>
    <row r="31" spans="1:6" ht="15.75" customHeight="1">
      <c r="A31" s="479" t="s">
        <v>32</v>
      </c>
      <c r="B31" s="480"/>
      <c r="C31" s="480"/>
      <c r="D31" s="665"/>
      <c r="E31" s="661"/>
      <c r="F31" s="657"/>
    </row>
    <row r="32" spans="1:6" ht="15.75" customHeight="1">
      <c r="A32" s="479" t="s">
        <v>33</v>
      </c>
      <c r="B32" s="480"/>
      <c r="C32" s="480"/>
      <c r="D32" s="665"/>
      <c r="E32" s="661"/>
      <c r="F32" s="657"/>
    </row>
    <row r="33" spans="1:6" ht="15.75" customHeight="1">
      <c r="A33" s="479" t="s">
        <v>332</v>
      </c>
      <c r="B33" s="480"/>
      <c r="C33" s="480"/>
      <c r="D33" s="665"/>
      <c r="E33" s="661"/>
      <c r="F33" s="657"/>
    </row>
    <row r="34" spans="1:6" ht="15.75" customHeight="1">
      <c r="A34" s="479" t="s">
        <v>471</v>
      </c>
      <c r="B34" s="480"/>
      <c r="C34" s="480"/>
      <c r="D34" s="665"/>
      <c r="E34" s="661"/>
      <c r="F34" s="657"/>
    </row>
    <row r="35" spans="1:6" ht="15.75" customHeight="1">
      <c r="A35" s="479" t="s">
        <v>472</v>
      </c>
      <c r="B35" s="480"/>
      <c r="C35" s="480"/>
      <c r="D35" s="666"/>
      <c r="E35" s="661"/>
      <c r="F35" s="657"/>
    </row>
    <row r="36" spans="1:6" ht="15.75" customHeight="1">
      <c r="A36" s="479" t="s">
        <v>473</v>
      </c>
      <c r="B36" s="480"/>
      <c r="C36" s="480"/>
      <c r="D36" s="666"/>
      <c r="E36" s="661"/>
      <c r="F36" s="657"/>
    </row>
    <row r="37" spans="1:6" ht="15.75" customHeight="1">
      <c r="A37" s="479" t="s">
        <v>474</v>
      </c>
      <c r="B37" s="480"/>
      <c r="C37" s="480"/>
      <c r="D37" s="666"/>
      <c r="E37" s="661"/>
      <c r="F37" s="657"/>
    </row>
    <row r="38" spans="1:6" ht="15.75" customHeight="1" thickBot="1">
      <c r="A38" s="481" t="s">
        <v>475</v>
      </c>
      <c r="B38" s="482"/>
      <c r="C38" s="482"/>
      <c r="D38" s="667"/>
      <c r="E38" s="661"/>
      <c r="F38" s="657"/>
    </row>
    <row r="39" spans="1:6" ht="15.75" customHeight="1" thickBot="1">
      <c r="A39" s="699" t="s">
        <v>39</v>
      </c>
      <c r="B39" s="700"/>
      <c r="C39" s="483"/>
      <c r="D39" s="668">
        <f>SUM(D6:D38)</f>
        <v>500</v>
      </c>
      <c r="E39" s="662">
        <f>SUM(E6:E38)</f>
        <v>380</v>
      </c>
      <c r="F39" s="657">
        <f>E39/D39*100</f>
        <v>76</v>
      </c>
    </row>
  </sheetData>
  <mergeCells count="5">
    <mergeCell ref="C4:D4"/>
    <mergeCell ref="A39:B39"/>
    <mergeCell ref="A1:D1"/>
    <mergeCell ref="A2:D2"/>
    <mergeCell ref="A3:D3"/>
  </mergeCells>
  <conditionalFormatting sqref="D39:E39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workbookViewId="0" topLeftCell="A1">
      <selection activeCell="F22" sqref="F22"/>
    </sheetView>
  </sheetViews>
  <sheetFormatPr defaultColWidth="9.00390625" defaultRowHeight="12.75"/>
  <cols>
    <col min="1" max="1" width="28.875" style="59" customWidth="1"/>
    <col min="2" max="13" width="10.875" style="59" customWidth="1"/>
    <col min="14" max="16384" width="9.375" style="59" customWidth="1"/>
  </cols>
  <sheetData>
    <row r="1" spans="1:13" ht="12.75">
      <c r="A1" s="697" t="s">
        <v>479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</row>
    <row r="2" spans="1:13" ht="15.75" customHeight="1">
      <c r="A2" s="721" t="s">
        <v>133</v>
      </c>
      <c r="B2" s="721"/>
      <c r="C2" s="721"/>
      <c r="D2" s="722" t="s">
        <v>568</v>
      </c>
      <c r="E2" s="722"/>
      <c r="F2" s="722"/>
      <c r="G2" s="722"/>
      <c r="H2" s="722"/>
      <c r="I2" s="722"/>
      <c r="J2" s="722"/>
      <c r="K2" s="722"/>
      <c r="L2" s="722"/>
      <c r="M2" s="722"/>
    </row>
    <row r="3" spans="12:13" s="93" customFormat="1" ht="15.75" thickBot="1">
      <c r="L3" s="720" t="s">
        <v>55</v>
      </c>
      <c r="M3" s="720"/>
    </row>
    <row r="4" spans="1:13" s="93" customFormat="1" ht="17.25" customHeight="1" thickBot="1">
      <c r="A4" s="712" t="s">
        <v>117</v>
      </c>
      <c r="B4" s="724" t="s">
        <v>134</v>
      </c>
      <c r="C4" s="724"/>
      <c r="D4" s="724"/>
      <c r="E4" s="724"/>
      <c r="F4" s="724"/>
      <c r="G4" s="724"/>
      <c r="H4" s="724"/>
      <c r="I4" s="724"/>
      <c r="J4" s="707" t="s">
        <v>140</v>
      </c>
      <c r="K4" s="707"/>
      <c r="L4" s="707"/>
      <c r="M4" s="707"/>
    </row>
    <row r="5" spans="1:13" s="90" customFormat="1" ht="18" customHeight="1" thickBot="1">
      <c r="A5" s="713"/>
      <c r="B5" s="715" t="s">
        <v>141</v>
      </c>
      <c r="C5" s="716" t="s">
        <v>142</v>
      </c>
      <c r="D5" s="711" t="s">
        <v>122</v>
      </c>
      <c r="E5" s="711"/>
      <c r="F5" s="711"/>
      <c r="G5" s="711"/>
      <c r="H5" s="711"/>
      <c r="I5" s="711"/>
      <c r="J5" s="708"/>
      <c r="K5" s="708"/>
      <c r="L5" s="708"/>
      <c r="M5" s="708"/>
    </row>
    <row r="6" spans="1:13" s="90" customFormat="1" ht="18" customHeight="1" thickBot="1">
      <c r="A6" s="713"/>
      <c r="B6" s="715"/>
      <c r="C6" s="716"/>
      <c r="D6" s="96" t="s">
        <v>141</v>
      </c>
      <c r="E6" s="96" t="s">
        <v>142</v>
      </c>
      <c r="F6" s="96" t="s">
        <v>141</v>
      </c>
      <c r="G6" s="96" t="s">
        <v>142</v>
      </c>
      <c r="H6" s="96" t="s">
        <v>141</v>
      </c>
      <c r="I6" s="96" t="s">
        <v>142</v>
      </c>
      <c r="J6" s="708"/>
      <c r="K6" s="708"/>
      <c r="L6" s="708"/>
      <c r="M6" s="708"/>
    </row>
    <row r="7" spans="1:13" s="91" customFormat="1" ht="42.75" customHeight="1" thickBot="1">
      <c r="A7" s="714"/>
      <c r="B7" s="716" t="s">
        <v>129</v>
      </c>
      <c r="C7" s="716"/>
      <c r="D7" s="716" t="s">
        <v>346</v>
      </c>
      <c r="E7" s="716"/>
      <c r="F7" s="716" t="s">
        <v>347</v>
      </c>
      <c r="G7" s="716"/>
      <c r="H7" s="715" t="s">
        <v>348</v>
      </c>
      <c r="I7" s="715"/>
      <c r="J7" s="95" t="s">
        <v>346</v>
      </c>
      <c r="K7" s="96" t="s">
        <v>553</v>
      </c>
      <c r="L7" s="95" t="s">
        <v>38</v>
      </c>
      <c r="M7" s="96" t="s">
        <v>554</v>
      </c>
    </row>
    <row r="8" spans="1:13" s="91" customFormat="1" ht="13.5" customHeight="1" thickBot="1">
      <c r="A8" s="97">
        <v>1</v>
      </c>
      <c r="B8" s="95">
        <v>2</v>
      </c>
      <c r="C8" s="95">
        <v>3</v>
      </c>
      <c r="D8" s="98">
        <v>4</v>
      </c>
      <c r="E8" s="96">
        <v>5</v>
      </c>
      <c r="F8" s="96">
        <v>6</v>
      </c>
      <c r="G8" s="96">
        <v>7</v>
      </c>
      <c r="H8" s="95">
        <v>8</v>
      </c>
      <c r="I8" s="98">
        <v>9</v>
      </c>
      <c r="J8" s="98">
        <v>10</v>
      </c>
      <c r="K8" s="98">
        <v>11</v>
      </c>
      <c r="L8" s="98" t="s">
        <v>131</v>
      </c>
      <c r="M8" s="99" t="s">
        <v>130</v>
      </c>
    </row>
    <row r="9" spans="1:13" ht="12.75" customHeight="1">
      <c r="A9" s="100" t="s">
        <v>118</v>
      </c>
      <c r="B9" s="101"/>
      <c r="C9" s="33"/>
      <c r="D9" s="33"/>
      <c r="E9" s="32"/>
      <c r="F9" s="33"/>
      <c r="G9" s="33"/>
      <c r="H9" s="34"/>
      <c r="I9" s="34"/>
      <c r="J9" s="34"/>
      <c r="K9" s="34"/>
      <c r="L9" s="142">
        <f>J9+K9</f>
        <v>0</v>
      </c>
      <c r="M9" s="102">
        <f>IF((C9&lt;&gt;0),ROUND((L9/C9)*100,1),"")</f>
      </c>
    </row>
    <row r="10" spans="1:13" ht="12.75" customHeight="1">
      <c r="A10" s="103" t="s">
        <v>144</v>
      </c>
      <c r="B10" s="104"/>
      <c r="C10" s="37"/>
      <c r="D10" s="37"/>
      <c r="E10" s="37"/>
      <c r="F10" s="37"/>
      <c r="G10" s="37"/>
      <c r="H10" s="37"/>
      <c r="I10" s="37"/>
      <c r="J10" s="37"/>
      <c r="K10" s="37"/>
      <c r="L10" s="143">
        <f aca="true" t="shared" si="0" ref="L10:L15">J10+K10</f>
        <v>0</v>
      </c>
      <c r="M10" s="105">
        <f aca="true" t="shared" si="1" ref="M10:M16">IF((C10&lt;&gt;0),ROUND((L10/C10)*100,1),"")</f>
      </c>
    </row>
    <row r="11" spans="1:13" ht="12.75" customHeight="1">
      <c r="A11" s="106" t="s">
        <v>119</v>
      </c>
      <c r="B11" s="107">
        <v>1500</v>
      </c>
      <c r="C11" s="30">
        <v>1500</v>
      </c>
      <c r="D11" s="30"/>
      <c r="E11" s="30"/>
      <c r="F11" s="30"/>
      <c r="G11" s="30"/>
      <c r="H11" s="30"/>
      <c r="I11" s="30"/>
      <c r="J11" s="30"/>
      <c r="K11" s="30">
        <v>1392</v>
      </c>
      <c r="L11" s="143">
        <f t="shared" si="0"/>
        <v>1392</v>
      </c>
      <c r="M11" s="108">
        <f t="shared" si="1"/>
        <v>92.8</v>
      </c>
    </row>
    <row r="12" spans="1:13" ht="12.75" customHeight="1">
      <c r="A12" s="106" t="s">
        <v>104</v>
      </c>
      <c r="B12" s="107"/>
      <c r="C12" s="30"/>
      <c r="D12" s="30"/>
      <c r="E12" s="30"/>
      <c r="F12" s="30"/>
      <c r="G12" s="30"/>
      <c r="H12" s="30"/>
      <c r="I12" s="30"/>
      <c r="J12" s="30"/>
      <c r="K12" s="30"/>
      <c r="L12" s="143">
        <f t="shared" si="0"/>
        <v>0</v>
      </c>
      <c r="M12" s="108">
        <f t="shared" si="1"/>
      </c>
    </row>
    <row r="13" spans="1:13" ht="12.75" customHeight="1">
      <c r="A13" s="106" t="s">
        <v>120</v>
      </c>
      <c r="B13" s="107"/>
      <c r="C13" s="30"/>
      <c r="D13" s="30"/>
      <c r="E13" s="30"/>
      <c r="F13" s="30"/>
      <c r="G13" s="30"/>
      <c r="H13" s="30"/>
      <c r="I13" s="30"/>
      <c r="J13" s="30"/>
      <c r="K13" s="30"/>
      <c r="L13" s="143">
        <f t="shared" si="0"/>
        <v>0</v>
      </c>
      <c r="M13" s="108">
        <f t="shared" si="1"/>
      </c>
    </row>
    <row r="14" spans="1:13" ht="12.75" customHeight="1">
      <c r="A14" s="106" t="s">
        <v>121</v>
      </c>
      <c r="B14" s="107"/>
      <c r="C14" s="30"/>
      <c r="D14" s="30"/>
      <c r="E14" s="30"/>
      <c r="F14" s="30"/>
      <c r="G14" s="30"/>
      <c r="H14" s="35"/>
      <c r="I14" s="35"/>
      <c r="J14" s="35"/>
      <c r="K14" s="35"/>
      <c r="L14" s="143">
        <f t="shared" si="0"/>
        <v>0</v>
      </c>
      <c r="M14" s="109">
        <f t="shared" si="1"/>
      </c>
    </row>
    <row r="15" spans="1:13" ht="12.75" customHeight="1" thickBot="1">
      <c r="A15" s="110"/>
      <c r="B15" s="111"/>
      <c r="C15" s="31"/>
      <c r="D15" s="31"/>
      <c r="E15" s="31"/>
      <c r="F15" s="31"/>
      <c r="G15" s="31"/>
      <c r="H15" s="31"/>
      <c r="I15" s="31"/>
      <c r="J15" s="31"/>
      <c r="K15" s="31"/>
      <c r="L15" s="144">
        <f t="shared" si="0"/>
        <v>0</v>
      </c>
      <c r="M15" s="112">
        <f t="shared" si="1"/>
      </c>
    </row>
    <row r="16" spans="1:13" ht="12.75" customHeight="1" thickBot="1">
      <c r="A16" s="113" t="s">
        <v>123</v>
      </c>
      <c r="B16" s="114">
        <f>B9+SUM(B11:B15)</f>
        <v>1500</v>
      </c>
      <c r="C16" s="114">
        <f aca="true" t="shared" si="2" ref="C16:K16">C9+SUM(C11:C15)</f>
        <v>1500</v>
      </c>
      <c r="D16" s="114">
        <f t="shared" si="2"/>
        <v>0</v>
      </c>
      <c r="E16" s="114">
        <f t="shared" si="2"/>
        <v>0</v>
      </c>
      <c r="F16" s="114">
        <f t="shared" si="2"/>
        <v>0</v>
      </c>
      <c r="G16" s="114">
        <f t="shared" si="2"/>
        <v>0</v>
      </c>
      <c r="H16" s="114">
        <f t="shared" si="2"/>
        <v>0</v>
      </c>
      <c r="I16" s="114">
        <f t="shared" si="2"/>
        <v>0</v>
      </c>
      <c r="J16" s="114">
        <f t="shared" si="2"/>
        <v>0</v>
      </c>
      <c r="K16" s="114">
        <f t="shared" si="2"/>
        <v>1392</v>
      </c>
      <c r="L16" s="114">
        <f>J16+K16</f>
        <v>1392</v>
      </c>
      <c r="M16" s="115">
        <f t="shared" si="1"/>
        <v>92.8</v>
      </c>
    </row>
    <row r="17" spans="1:13" ht="9.75" customHeight="1">
      <c r="A17" s="24"/>
      <c r="B17" s="28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3.5" customHeight="1" thickBot="1">
      <c r="A18" s="26" t="s">
        <v>128</v>
      </c>
      <c r="B18" s="29"/>
      <c r="C18" s="27"/>
      <c r="D18" s="725" t="s">
        <v>586</v>
      </c>
      <c r="E18" s="725"/>
      <c r="F18" s="725"/>
      <c r="G18" s="725"/>
      <c r="H18" s="27"/>
      <c r="I18" s="27"/>
      <c r="J18" s="27"/>
      <c r="K18" s="27"/>
      <c r="L18" s="27"/>
      <c r="M18" s="27"/>
    </row>
    <row r="19" spans="1:13" ht="12.75" customHeight="1">
      <c r="A19" s="116" t="s">
        <v>124</v>
      </c>
      <c r="B19" s="101"/>
      <c r="C19" s="33"/>
      <c r="D19" s="33"/>
      <c r="E19" s="32"/>
      <c r="F19" s="33"/>
      <c r="G19" s="33"/>
      <c r="H19" s="152"/>
      <c r="I19" s="152"/>
      <c r="J19" s="152"/>
      <c r="K19" s="152">
        <v>97</v>
      </c>
      <c r="L19" s="145">
        <f aca="true" t="shared" si="3" ref="L19:L25">J19+K19</f>
        <v>97</v>
      </c>
      <c r="M19" s="117">
        <f>IF((C19&lt;&gt;0),ROUND((L19/C19)*100,1),"")</f>
      </c>
    </row>
    <row r="20" spans="1:13" ht="12.75" customHeight="1">
      <c r="A20" s="118" t="s">
        <v>125</v>
      </c>
      <c r="B20" s="104"/>
      <c r="C20" s="30"/>
      <c r="D20" s="30"/>
      <c r="E20" s="30"/>
      <c r="F20" s="30"/>
      <c r="G20" s="30"/>
      <c r="H20" s="153"/>
      <c r="I20" s="153"/>
      <c r="J20" s="153"/>
      <c r="K20" s="153">
        <v>1179</v>
      </c>
      <c r="L20" s="145">
        <f t="shared" si="3"/>
        <v>1179</v>
      </c>
      <c r="M20" s="119">
        <f aca="true" t="shared" si="4" ref="M20:M26">IF((C20&lt;&gt;0),ROUND((L20/C20)*100,1),"")</f>
      </c>
    </row>
    <row r="21" spans="1:13" ht="12.75" customHeight="1">
      <c r="A21" s="118" t="s">
        <v>126</v>
      </c>
      <c r="B21" s="107"/>
      <c r="C21" s="30"/>
      <c r="D21" s="30"/>
      <c r="E21" s="30"/>
      <c r="F21" s="30"/>
      <c r="G21" s="30"/>
      <c r="H21" s="153"/>
      <c r="I21" s="153"/>
      <c r="J21" s="153"/>
      <c r="K21" s="153"/>
      <c r="L21" s="145">
        <f t="shared" si="3"/>
        <v>0</v>
      </c>
      <c r="M21" s="119">
        <f t="shared" si="4"/>
      </c>
    </row>
    <row r="22" spans="1:13" ht="12.75" customHeight="1">
      <c r="A22" s="118" t="s">
        <v>127</v>
      </c>
      <c r="B22" s="107"/>
      <c r="C22" s="30"/>
      <c r="D22" s="30"/>
      <c r="E22" s="30"/>
      <c r="F22" s="30"/>
      <c r="G22" s="30"/>
      <c r="H22" s="153"/>
      <c r="I22" s="153"/>
      <c r="J22" s="153"/>
      <c r="K22" s="153"/>
      <c r="L22" s="145">
        <f t="shared" si="3"/>
        <v>0</v>
      </c>
      <c r="M22" s="119">
        <f t="shared" si="4"/>
      </c>
    </row>
    <row r="23" spans="1:13" ht="12.75" customHeight="1">
      <c r="A23" s="120"/>
      <c r="B23" s="107"/>
      <c r="C23" s="30"/>
      <c r="D23" s="30"/>
      <c r="E23" s="30"/>
      <c r="F23" s="30"/>
      <c r="G23" s="30"/>
      <c r="H23" s="153"/>
      <c r="I23" s="153"/>
      <c r="J23" s="153"/>
      <c r="K23" s="153"/>
      <c r="L23" s="145">
        <f t="shared" si="3"/>
        <v>0</v>
      </c>
      <c r="M23" s="119">
        <f t="shared" si="4"/>
      </c>
    </row>
    <row r="24" spans="1:13" ht="12.75" customHeight="1">
      <c r="A24" s="120"/>
      <c r="B24" s="107"/>
      <c r="C24" s="30"/>
      <c r="D24" s="30"/>
      <c r="E24" s="30"/>
      <c r="F24" s="30"/>
      <c r="G24" s="30"/>
      <c r="H24" s="153"/>
      <c r="I24" s="153"/>
      <c r="J24" s="153"/>
      <c r="K24" s="153"/>
      <c r="L24" s="145">
        <f t="shared" si="3"/>
        <v>0</v>
      </c>
      <c r="M24" s="121">
        <f t="shared" si="4"/>
      </c>
    </row>
    <row r="25" spans="1:13" ht="12.75" customHeight="1" thickBot="1">
      <c r="A25" s="122"/>
      <c r="B25" s="111"/>
      <c r="C25" s="31"/>
      <c r="D25" s="31"/>
      <c r="E25" s="31"/>
      <c r="F25" s="31"/>
      <c r="G25" s="31"/>
      <c r="H25" s="151"/>
      <c r="I25" s="151"/>
      <c r="J25" s="151"/>
      <c r="K25" s="151"/>
      <c r="L25" s="146">
        <f t="shared" si="3"/>
        <v>0</v>
      </c>
      <c r="M25" s="123">
        <f t="shared" si="4"/>
      </c>
    </row>
    <row r="26" spans="1:13" ht="13.5" customHeight="1" thickBot="1">
      <c r="A26" s="124" t="s">
        <v>105</v>
      </c>
      <c r="B26" s="114">
        <f>SUM(B19:B25)</f>
        <v>0</v>
      </c>
      <c r="C26" s="114">
        <f aca="true" t="shared" si="5" ref="C26:K26">SUM(C19:C25)</f>
        <v>0</v>
      </c>
      <c r="D26" s="114">
        <f t="shared" si="5"/>
        <v>0</v>
      </c>
      <c r="E26" s="114">
        <f t="shared" si="5"/>
        <v>0</v>
      </c>
      <c r="F26" s="114">
        <f t="shared" si="5"/>
        <v>0</v>
      </c>
      <c r="G26" s="114">
        <f t="shared" si="5"/>
        <v>0</v>
      </c>
      <c r="H26" s="114">
        <f t="shared" si="5"/>
        <v>0</v>
      </c>
      <c r="I26" s="114">
        <f t="shared" si="5"/>
        <v>0</v>
      </c>
      <c r="J26" s="114">
        <f t="shared" si="5"/>
        <v>0</v>
      </c>
      <c r="K26" s="114">
        <f t="shared" si="5"/>
        <v>1276</v>
      </c>
      <c r="L26" s="114">
        <f>J26+K26</f>
        <v>1276</v>
      </c>
      <c r="M26" s="125">
        <f t="shared" si="4"/>
      </c>
    </row>
    <row r="27" spans="1:13" ht="10.5" customHeight="1">
      <c r="A27" s="723" t="s">
        <v>106</v>
      </c>
      <c r="B27" s="723"/>
      <c r="C27" s="723"/>
      <c r="D27" s="723"/>
      <c r="E27" s="723"/>
      <c r="F27" s="723"/>
      <c r="G27" s="723"/>
      <c r="H27" s="723"/>
      <c r="I27" s="723"/>
      <c r="J27" s="723"/>
      <c r="K27" s="723"/>
      <c r="L27" s="723"/>
      <c r="M27" s="723"/>
    </row>
    <row r="28" spans="1:13" ht="6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</row>
    <row r="29" spans="1:13" ht="15" customHeight="1">
      <c r="A29" s="717" t="s">
        <v>569</v>
      </c>
      <c r="B29" s="717"/>
      <c r="C29" s="717"/>
      <c r="D29" s="717"/>
      <c r="E29" s="717"/>
      <c r="F29" s="717"/>
      <c r="G29" s="717"/>
      <c r="H29" s="717"/>
      <c r="I29" s="717"/>
      <c r="J29" s="717"/>
      <c r="K29" s="717"/>
      <c r="L29" s="717"/>
      <c r="M29" s="717"/>
    </row>
    <row r="30" spans="12:13" ht="12" customHeight="1" thickBot="1">
      <c r="L30" s="720" t="s">
        <v>55</v>
      </c>
      <c r="M30" s="720"/>
    </row>
    <row r="31" spans="1:13" ht="13.5" thickBot="1">
      <c r="A31" s="709" t="s">
        <v>132</v>
      </c>
      <c r="B31" s="710"/>
      <c r="C31" s="710"/>
      <c r="D31" s="710"/>
      <c r="E31" s="710"/>
      <c r="F31" s="710"/>
      <c r="G31" s="710"/>
      <c r="H31" s="710"/>
      <c r="I31" s="710"/>
      <c r="J31" s="710"/>
      <c r="K31" s="127" t="s">
        <v>141</v>
      </c>
      <c r="L31" s="127" t="s">
        <v>142</v>
      </c>
      <c r="M31" s="127" t="s">
        <v>140</v>
      </c>
    </row>
    <row r="32" spans="1:13" ht="12.75">
      <c r="A32" s="703"/>
      <c r="B32" s="704"/>
      <c r="C32" s="704"/>
      <c r="D32" s="704"/>
      <c r="E32" s="704"/>
      <c r="F32" s="704"/>
      <c r="G32" s="704"/>
      <c r="H32" s="704"/>
      <c r="I32" s="704"/>
      <c r="J32" s="704"/>
      <c r="K32" s="148"/>
      <c r="L32" s="149"/>
      <c r="M32" s="149"/>
    </row>
    <row r="33" spans="1:13" ht="13.5" thickBot="1">
      <c r="A33" s="705"/>
      <c r="B33" s="706"/>
      <c r="C33" s="706"/>
      <c r="D33" s="706"/>
      <c r="E33" s="706"/>
      <c r="F33" s="706"/>
      <c r="G33" s="706"/>
      <c r="H33" s="706"/>
      <c r="I33" s="706"/>
      <c r="J33" s="706"/>
      <c r="K33" s="150"/>
      <c r="L33" s="151"/>
      <c r="M33" s="151"/>
    </row>
    <row r="34" spans="1:13" ht="13.5" thickBot="1">
      <c r="A34" s="718" t="s">
        <v>39</v>
      </c>
      <c r="B34" s="719"/>
      <c r="C34" s="719"/>
      <c r="D34" s="719"/>
      <c r="E34" s="719"/>
      <c r="F34" s="719"/>
      <c r="G34" s="719"/>
      <c r="H34" s="719"/>
      <c r="I34" s="719"/>
      <c r="J34" s="719"/>
      <c r="K34" s="147">
        <f>SUM(K32:K33)</f>
        <v>0</v>
      </c>
      <c r="L34" s="147">
        <f>SUM(L32:L33)</f>
        <v>0</v>
      </c>
      <c r="M34" s="147">
        <f>SUM(M32:M33)</f>
        <v>0</v>
      </c>
    </row>
  </sheetData>
  <sheetProtection/>
  <mergeCells count="22">
    <mergeCell ref="A2:C2"/>
    <mergeCell ref="D2:M2"/>
    <mergeCell ref="A27:M27"/>
    <mergeCell ref="B7:C7"/>
    <mergeCell ref="B4:I4"/>
    <mergeCell ref="D7:E7"/>
    <mergeCell ref="F7:G7"/>
    <mergeCell ref="D18:G18"/>
    <mergeCell ref="A29:M29"/>
    <mergeCell ref="A34:J34"/>
    <mergeCell ref="L30:M30"/>
    <mergeCell ref="L3:M3"/>
    <mergeCell ref="A1:M1"/>
    <mergeCell ref="A32:J32"/>
    <mergeCell ref="A33:J33"/>
    <mergeCell ref="J4:M6"/>
    <mergeCell ref="A31:J31"/>
    <mergeCell ref="D5:I5"/>
    <mergeCell ref="A4:A7"/>
    <mergeCell ref="H7:I7"/>
    <mergeCell ref="B5:B6"/>
    <mergeCell ref="C5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selection activeCell="G109" sqref="G109"/>
    </sheetView>
  </sheetViews>
  <sheetFormatPr defaultColWidth="9.00390625" defaultRowHeight="12.75"/>
  <cols>
    <col min="1" max="1" width="6.625" style="4" customWidth="1"/>
    <col min="2" max="2" width="6.625" style="5" customWidth="1"/>
    <col min="3" max="3" width="66.125" style="5" customWidth="1"/>
    <col min="4" max="6" width="15.00390625" style="5" customWidth="1"/>
    <col min="7" max="7" width="7.625" style="617" customWidth="1"/>
    <col min="8" max="16384" width="9.375" style="5" customWidth="1"/>
  </cols>
  <sheetData>
    <row r="1" spans="1:7" s="3" customFormat="1" ht="21" customHeight="1" thickBot="1">
      <c r="A1" s="726" t="s">
        <v>480</v>
      </c>
      <c r="B1" s="726"/>
      <c r="C1" s="726"/>
      <c r="D1" s="726"/>
      <c r="E1" s="726"/>
      <c r="F1" s="726"/>
      <c r="G1" s="617"/>
    </row>
    <row r="2" spans="1:7" s="128" customFormat="1" ht="25.5" customHeight="1">
      <c r="A2" s="727" t="s">
        <v>349</v>
      </c>
      <c r="B2" s="728"/>
      <c r="C2" s="733" t="s">
        <v>350</v>
      </c>
      <c r="D2" s="734"/>
      <c r="E2" s="735"/>
      <c r="F2" s="297" t="s">
        <v>40</v>
      </c>
      <c r="G2" s="618"/>
    </row>
    <row r="3" spans="1:7" s="128" customFormat="1" ht="25.5" customHeight="1" thickBot="1">
      <c r="A3" s="731" t="s">
        <v>351</v>
      </c>
      <c r="B3" s="732"/>
      <c r="C3" s="736" t="s">
        <v>41</v>
      </c>
      <c r="D3" s="737"/>
      <c r="E3" s="738"/>
      <c r="F3" s="365" t="s">
        <v>42</v>
      </c>
      <c r="G3" s="618"/>
    </row>
    <row r="4" spans="1:7" s="129" customFormat="1" ht="15.75" customHeight="1" thickBot="1">
      <c r="A4" s="300"/>
      <c r="B4" s="300"/>
      <c r="C4" s="300"/>
      <c r="D4" s="300"/>
      <c r="E4" s="300"/>
      <c r="F4" s="301" t="s">
        <v>43</v>
      </c>
      <c r="G4" s="618"/>
    </row>
    <row r="5" spans="1:7" ht="24.75" customHeight="1" thickBot="1">
      <c r="A5" s="729" t="s">
        <v>352</v>
      </c>
      <c r="B5" s="730"/>
      <c r="C5" s="302" t="s">
        <v>44</v>
      </c>
      <c r="D5" s="363" t="s">
        <v>65</v>
      </c>
      <c r="E5" s="363" t="s">
        <v>139</v>
      </c>
      <c r="F5" s="303" t="s">
        <v>555</v>
      </c>
      <c r="G5" s="630" t="s">
        <v>559</v>
      </c>
    </row>
    <row r="6" spans="1:7" s="89" customFormat="1" ht="12.75" customHeight="1" thickBot="1">
      <c r="A6" s="304">
        <v>1</v>
      </c>
      <c r="B6" s="305">
        <v>2</v>
      </c>
      <c r="C6" s="305">
        <v>3</v>
      </c>
      <c r="D6" s="364">
        <v>4</v>
      </c>
      <c r="E6" s="364">
        <v>5</v>
      </c>
      <c r="F6" s="306">
        <v>6</v>
      </c>
      <c r="G6" s="631"/>
    </row>
    <row r="7" spans="1:7" s="89" customFormat="1" ht="15.75" customHeight="1" thickBot="1">
      <c r="A7" s="307"/>
      <c r="B7" s="308"/>
      <c r="C7" s="308" t="s">
        <v>45</v>
      </c>
      <c r="D7" s="308"/>
      <c r="E7" s="308"/>
      <c r="F7" s="309"/>
      <c r="G7" s="631"/>
    </row>
    <row r="8" spans="1:7" s="89" customFormat="1" ht="12" customHeight="1" thickBot="1">
      <c r="A8" s="304" t="s">
        <v>7</v>
      </c>
      <c r="B8" s="310"/>
      <c r="C8" s="311" t="s">
        <v>353</v>
      </c>
      <c r="D8" s="141">
        <f>+D9+D16</f>
        <v>452957</v>
      </c>
      <c r="E8" s="296">
        <f>+E9+E16</f>
        <v>456552</v>
      </c>
      <c r="F8" s="292">
        <f>+F9+F16</f>
        <v>390943</v>
      </c>
      <c r="G8" s="631">
        <f>F8/E8*100</f>
        <v>85.62945732359074</v>
      </c>
    </row>
    <row r="9" spans="1:7" s="130" customFormat="1" ht="12" customHeight="1" thickBot="1">
      <c r="A9" s="304" t="s">
        <v>8</v>
      </c>
      <c r="B9" s="310"/>
      <c r="C9" s="311" t="s">
        <v>354</v>
      </c>
      <c r="D9" s="141">
        <f>SUM(D10:D15)</f>
        <v>448819</v>
      </c>
      <c r="E9" s="296">
        <f>SUM(E10:E15)</f>
        <v>450745</v>
      </c>
      <c r="F9" s="292">
        <f>SUM(F10:F15)</f>
        <v>385776</v>
      </c>
      <c r="G9" s="631">
        <f>F9/E9*100</f>
        <v>85.5863071137783</v>
      </c>
    </row>
    <row r="10" spans="1:7" s="131" customFormat="1" ht="12" customHeight="1">
      <c r="A10" s="312"/>
      <c r="B10" s="313" t="s">
        <v>99</v>
      </c>
      <c r="C10" s="314" t="s">
        <v>46</v>
      </c>
      <c r="D10" s="70">
        <v>256144</v>
      </c>
      <c r="E10" s="381">
        <v>258070</v>
      </c>
      <c r="F10" s="182">
        <v>246490</v>
      </c>
      <c r="G10" s="631">
        <f>F10/E10*100</f>
        <v>95.51284535203627</v>
      </c>
    </row>
    <row r="11" spans="1:7" s="131" customFormat="1" ht="12" customHeight="1">
      <c r="A11" s="312"/>
      <c r="B11" s="313" t="s">
        <v>100</v>
      </c>
      <c r="C11" s="314" t="s">
        <v>68</v>
      </c>
      <c r="D11" s="70"/>
      <c r="E11" s="381"/>
      <c r="F11" s="182"/>
      <c r="G11" s="631"/>
    </row>
    <row r="12" spans="1:7" s="131" customFormat="1" ht="12" customHeight="1">
      <c r="A12" s="312"/>
      <c r="B12" s="313" t="s">
        <v>101</v>
      </c>
      <c r="C12" s="314" t="s">
        <v>47</v>
      </c>
      <c r="D12" s="70">
        <v>185675</v>
      </c>
      <c r="E12" s="381">
        <v>185675</v>
      </c>
      <c r="F12" s="182">
        <v>136097</v>
      </c>
      <c r="G12" s="631">
        <f>F12/E12*100</f>
        <v>73.29850545307661</v>
      </c>
    </row>
    <row r="13" spans="1:7" s="131" customFormat="1" ht="12" customHeight="1">
      <c r="A13" s="312"/>
      <c r="B13" s="313" t="s">
        <v>102</v>
      </c>
      <c r="C13" s="314" t="s">
        <v>172</v>
      </c>
      <c r="D13" s="70">
        <v>4000</v>
      </c>
      <c r="E13" s="381">
        <v>4000</v>
      </c>
      <c r="F13" s="182">
        <v>668</v>
      </c>
      <c r="G13" s="631">
        <f>F13/E13*100</f>
        <v>16.7</v>
      </c>
    </row>
    <row r="14" spans="1:7" s="131" customFormat="1" ht="12" customHeight="1">
      <c r="A14" s="312"/>
      <c r="B14" s="313" t="s">
        <v>103</v>
      </c>
      <c r="C14" s="314" t="s">
        <v>556</v>
      </c>
      <c r="D14" s="70"/>
      <c r="E14" s="381"/>
      <c r="F14" s="182">
        <v>170</v>
      </c>
      <c r="G14" s="631"/>
    </row>
    <row r="15" spans="1:7" s="131" customFormat="1" ht="12" customHeight="1" thickBot="1">
      <c r="A15" s="312"/>
      <c r="B15" s="313" t="s">
        <v>115</v>
      </c>
      <c r="C15" s="314" t="s">
        <v>174</v>
      </c>
      <c r="D15" s="70">
        <v>3000</v>
      </c>
      <c r="E15" s="381">
        <v>3000</v>
      </c>
      <c r="F15" s="182">
        <v>2351</v>
      </c>
      <c r="G15" s="631">
        <f>F15/E15*100</f>
        <v>78.36666666666666</v>
      </c>
    </row>
    <row r="16" spans="1:7" s="130" customFormat="1" ht="12" customHeight="1" thickBot="1">
      <c r="A16" s="304" t="s">
        <v>9</v>
      </c>
      <c r="B16" s="310"/>
      <c r="C16" s="311" t="s">
        <v>175</v>
      </c>
      <c r="D16" s="141">
        <f>SUM(D17:D24)</f>
        <v>4138</v>
      </c>
      <c r="E16" s="296">
        <f>SUM(E17:E24)</f>
        <v>5807</v>
      </c>
      <c r="F16" s="292">
        <f>SUM(F17:F24)</f>
        <v>5167</v>
      </c>
      <c r="G16" s="631">
        <f>F16/E16*100</f>
        <v>88.97881866712588</v>
      </c>
    </row>
    <row r="17" spans="1:7" s="130" customFormat="1" ht="12" customHeight="1">
      <c r="A17" s="315"/>
      <c r="B17" s="313" t="s">
        <v>71</v>
      </c>
      <c r="C17" s="13" t="s">
        <v>176</v>
      </c>
      <c r="D17" s="183"/>
      <c r="E17" s="382"/>
      <c r="F17" s="370"/>
      <c r="G17" s="631"/>
    </row>
    <row r="18" spans="1:7" s="130" customFormat="1" ht="12" customHeight="1">
      <c r="A18" s="312"/>
      <c r="B18" s="313" t="s">
        <v>72</v>
      </c>
      <c r="C18" s="9" t="s">
        <v>177</v>
      </c>
      <c r="D18" s="70">
        <v>3027</v>
      </c>
      <c r="E18" s="381">
        <v>2626</v>
      </c>
      <c r="F18" s="182">
        <v>2252</v>
      </c>
      <c r="G18" s="631">
        <f>F18/E18*100</f>
        <v>85.75780654988576</v>
      </c>
    </row>
    <row r="19" spans="1:7" s="130" customFormat="1" ht="12" customHeight="1">
      <c r="A19" s="312"/>
      <c r="B19" s="313" t="s">
        <v>73</v>
      </c>
      <c r="C19" s="9" t="s">
        <v>178</v>
      </c>
      <c r="D19" s="70">
        <v>231</v>
      </c>
      <c r="E19" s="381">
        <v>213</v>
      </c>
      <c r="F19" s="182">
        <v>134</v>
      </c>
      <c r="G19" s="631">
        <f>F19/E19*100</f>
        <v>62.91079812206573</v>
      </c>
    </row>
    <row r="20" spans="1:7" s="130" customFormat="1" ht="12" customHeight="1">
      <c r="A20" s="312"/>
      <c r="B20" s="313" t="s">
        <v>74</v>
      </c>
      <c r="C20" s="9" t="s">
        <v>179</v>
      </c>
      <c r="D20" s="70"/>
      <c r="E20" s="381"/>
      <c r="F20" s="182"/>
      <c r="G20" s="631"/>
    </row>
    <row r="21" spans="1:7" s="130" customFormat="1" ht="12" customHeight="1">
      <c r="A21" s="312"/>
      <c r="B21" s="313" t="s">
        <v>180</v>
      </c>
      <c r="C21" s="8" t="s">
        <v>181</v>
      </c>
      <c r="D21" s="70"/>
      <c r="E21" s="381"/>
      <c r="F21" s="182"/>
      <c r="G21" s="631"/>
    </row>
    <row r="22" spans="1:7" s="130" customFormat="1" ht="12" customHeight="1">
      <c r="A22" s="316"/>
      <c r="B22" s="313" t="s">
        <v>182</v>
      </c>
      <c r="C22" s="9" t="s">
        <v>183</v>
      </c>
      <c r="D22" s="92">
        <v>880</v>
      </c>
      <c r="E22" s="383">
        <v>768</v>
      </c>
      <c r="F22" s="371">
        <v>597</v>
      </c>
      <c r="G22" s="631">
        <f>F22/E22*100</f>
        <v>77.734375</v>
      </c>
    </row>
    <row r="23" spans="1:7" s="131" customFormat="1" ht="12" customHeight="1">
      <c r="A23" s="312"/>
      <c r="B23" s="313" t="s">
        <v>184</v>
      </c>
      <c r="C23" s="9" t="s">
        <v>185</v>
      </c>
      <c r="D23" s="70"/>
      <c r="E23" s="381">
        <v>2200</v>
      </c>
      <c r="F23" s="182">
        <v>2165</v>
      </c>
      <c r="G23" s="631">
        <f>F23/E23*100</f>
        <v>98.4090909090909</v>
      </c>
    </row>
    <row r="24" spans="1:7" s="131" customFormat="1" ht="12" customHeight="1" thickBot="1">
      <c r="A24" s="317"/>
      <c r="B24" s="318" t="s">
        <v>186</v>
      </c>
      <c r="C24" s="8" t="s">
        <v>557</v>
      </c>
      <c r="D24" s="73"/>
      <c r="E24" s="384"/>
      <c r="F24" s="181">
        <v>19</v>
      </c>
      <c r="G24" s="631"/>
    </row>
    <row r="25" spans="1:7" s="131" customFormat="1" ht="12" customHeight="1" thickBot="1">
      <c r="A25" s="304" t="s">
        <v>10</v>
      </c>
      <c r="B25" s="319"/>
      <c r="C25" s="311" t="s">
        <v>188</v>
      </c>
      <c r="D25" s="376"/>
      <c r="E25" s="385"/>
      <c r="F25" s="328"/>
      <c r="G25" s="631"/>
    </row>
    <row r="26" spans="1:7" s="130" customFormat="1" ht="12" customHeight="1" thickBot="1">
      <c r="A26" s="304" t="s">
        <v>11</v>
      </c>
      <c r="B26" s="310"/>
      <c r="C26" s="311" t="s">
        <v>355</v>
      </c>
      <c r="D26" s="141">
        <f>SUM(D27:D34)</f>
        <v>434186</v>
      </c>
      <c r="E26" s="296">
        <f>SUM(E27:E34)</f>
        <v>769491</v>
      </c>
      <c r="F26" s="292">
        <f>SUM(F27:F34)</f>
        <v>672648</v>
      </c>
      <c r="G26" s="631">
        <f>F26/E26*100</f>
        <v>87.41466761794486</v>
      </c>
    </row>
    <row r="27" spans="1:7" s="131" customFormat="1" ht="12" customHeight="1">
      <c r="A27" s="312"/>
      <c r="B27" s="313" t="s">
        <v>77</v>
      </c>
      <c r="C27" s="11" t="s">
        <v>190</v>
      </c>
      <c r="D27" s="377">
        <v>276635</v>
      </c>
      <c r="E27" s="386">
        <v>276945</v>
      </c>
      <c r="F27" s="372">
        <v>209413</v>
      </c>
      <c r="G27" s="631">
        <f>F27/E27*100</f>
        <v>75.61537489393201</v>
      </c>
    </row>
    <row r="28" spans="1:7" s="131" customFormat="1" ht="12" customHeight="1">
      <c r="A28" s="312"/>
      <c r="B28" s="313" t="s">
        <v>78</v>
      </c>
      <c r="C28" s="9" t="s">
        <v>191</v>
      </c>
      <c r="D28" s="377">
        <v>157551</v>
      </c>
      <c r="E28" s="386">
        <v>157551</v>
      </c>
      <c r="F28" s="372">
        <v>116273</v>
      </c>
      <c r="G28" s="631">
        <f>F28/E28*100</f>
        <v>73.80022976686914</v>
      </c>
    </row>
    <row r="29" spans="1:7" s="131" customFormat="1" ht="12" customHeight="1">
      <c r="A29" s="312"/>
      <c r="B29" s="313" t="s">
        <v>79</v>
      </c>
      <c r="C29" s="9" t="s">
        <v>192</v>
      </c>
      <c r="D29" s="377"/>
      <c r="E29" s="386">
        <v>322830</v>
      </c>
      <c r="F29" s="372">
        <v>322830</v>
      </c>
      <c r="G29" s="631">
        <f>F29/E29*100</f>
        <v>100</v>
      </c>
    </row>
    <row r="30" spans="1:7" s="131" customFormat="1" ht="12" customHeight="1">
      <c r="A30" s="312"/>
      <c r="B30" s="313" t="s">
        <v>193</v>
      </c>
      <c r="C30" s="9" t="s">
        <v>82</v>
      </c>
      <c r="D30" s="377"/>
      <c r="E30" s="386"/>
      <c r="F30" s="372"/>
      <c r="G30" s="631"/>
    </row>
    <row r="31" spans="1:7" s="131" customFormat="1" ht="12" customHeight="1">
      <c r="A31" s="312"/>
      <c r="B31" s="313" t="s">
        <v>194</v>
      </c>
      <c r="C31" s="9" t="s">
        <v>195</v>
      </c>
      <c r="D31" s="377"/>
      <c r="E31" s="386"/>
      <c r="F31" s="372"/>
      <c r="G31" s="631"/>
    </row>
    <row r="32" spans="1:7" s="131" customFormat="1" ht="12" customHeight="1">
      <c r="A32" s="312"/>
      <c r="B32" s="313" t="s">
        <v>196</v>
      </c>
      <c r="C32" s="9" t="s">
        <v>197</v>
      </c>
      <c r="D32" s="377"/>
      <c r="E32" s="386"/>
      <c r="F32" s="372"/>
      <c r="G32" s="631"/>
    </row>
    <row r="33" spans="1:7" s="131" customFormat="1" ht="12" customHeight="1">
      <c r="A33" s="312"/>
      <c r="B33" s="313" t="s">
        <v>198</v>
      </c>
      <c r="C33" s="9" t="s">
        <v>199</v>
      </c>
      <c r="D33" s="377"/>
      <c r="E33" s="386"/>
      <c r="F33" s="372"/>
      <c r="G33" s="631"/>
    </row>
    <row r="34" spans="1:7" s="131" customFormat="1" ht="12" customHeight="1" thickBot="1">
      <c r="A34" s="317"/>
      <c r="B34" s="318" t="s">
        <v>200</v>
      </c>
      <c r="C34" s="15" t="s">
        <v>356</v>
      </c>
      <c r="D34" s="378"/>
      <c r="E34" s="387">
        <v>12165</v>
      </c>
      <c r="F34" s="373">
        <v>24132</v>
      </c>
      <c r="G34" s="631">
        <f>F34/E34*100</f>
        <v>198.37237977805177</v>
      </c>
    </row>
    <row r="35" spans="1:7" s="131" customFormat="1" ht="12" customHeight="1" thickBot="1">
      <c r="A35" s="320" t="s">
        <v>12</v>
      </c>
      <c r="B35" s="76"/>
      <c r="C35" s="76" t="s">
        <v>357</v>
      </c>
      <c r="D35" s="141">
        <f>SUM(D36,D42)</f>
        <v>0</v>
      </c>
      <c r="E35" s="296">
        <f>SUM(E36,E42)</f>
        <v>6901</v>
      </c>
      <c r="F35" s="292">
        <f>SUM(F36,F42)</f>
        <v>4726</v>
      </c>
      <c r="G35" s="631">
        <f>F35/E35*100</f>
        <v>68.48282857556876</v>
      </c>
    </row>
    <row r="36" spans="1:7" s="131" customFormat="1" ht="12" customHeight="1">
      <c r="A36" s="315"/>
      <c r="B36" s="321" t="s">
        <v>80</v>
      </c>
      <c r="C36" s="322" t="s">
        <v>203</v>
      </c>
      <c r="D36" s="379">
        <f>SUM(D37:D41)</f>
        <v>0</v>
      </c>
      <c r="E36" s="388">
        <f>SUM(E37:E41)</f>
        <v>6901</v>
      </c>
      <c r="F36" s="374">
        <f>SUM(F37:F41)</f>
        <v>4726</v>
      </c>
      <c r="G36" s="631">
        <f>F36/E36*100</f>
        <v>68.48282857556876</v>
      </c>
    </row>
    <row r="37" spans="1:7" s="131" customFormat="1" ht="12" customHeight="1">
      <c r="A37" s="312"/>
      <c r="B37" s="270" t="s">
        <v>83</v>
      </c>
      <c r="C37" s="18" t="s">
        <v>204</v>
      </c>
      <c r="D37" s="70"/>
      <c r="E37" s="381"/>
      <c r="F37" s="182"/>
      <c r="G37" s="631"/>
    </row>
    <row r="38" spans="1:7" s="131" customFormat="1" ht="12" customHeight="1">
      <c r="A38" s="312"/>
      <c r="B38" s="270" t="s">
        <v>84</v>
      </c>
      <c r="C38" s="18" t="s">
        <v>558</v>
      </c>
      <c r="D38" s="70"/>
      <c r="E38" s="381">
        <v>281</v>
      </c>
      <c r="F38" s="182">
        <v>281</v>
      </c>
      <c r="G38" s="631">
        <f>F38/E38*100</f>
        <v>100</v>
      </c>
    </row>
    <row r="39" spans="1:7" s="131" customFormat="1" ht="12" customHeight="1">
      <c r="A39" s="312"/>
      <c r="B39" s="270" t="s">
        <v>85</v>
      </c>
      <c r="C39" s="18" t="s">
        <v>358</v>
      </c>
      <c r="D39" s="70"/>
      <c r="E39" s="381">
        <v>475</v>
      </c>
      <c r="F39" s="182">
        <v>475</v>
      </c>
      <c r="G39" s="631">
        <f>F39/E39*100</f>
        <v>100</v>
      </c>
    </row>
    <row r="40" spans="1:7" s="131" customFormat="1" ht="12" customHeight="1">
      <c r="A40" s="312"/>
      <c r="B40" s="270" t="s">
        <v>86</v>
      </c>
      <c r="C40" s="18" t="s">
        <v>49</v>
      </c>
      <c r="D40" s="70"/>
      <c r="E40" s="381">
        <v>1500</v>
      </c>
      <c r="F40" s="182">
        <v>1392</v>
      </c>
      <c r="G40" s="631">
        <f>F40/E40*100</f>
        <v>92.80000000000001</v>
      </c>
    </row>
    <row r="41" spans="1:7" s="131" customFormat="1" ht="12" customHeight="1">
      <c r="A41" s="312"/>
      <c r="B41" s="270" t="s">
        <v>207</v>
      </c>
      <c r="C41" s="18" t="s">
        <v>208</v>
      </c>
      <c r="D41" s="70"/>
      <c r="E41" s="381">
        <v>4645</v>
      </c>
      <c r="F41" s="182">
        <v>2578</v>
      </c>
      <c r="G41" s="631">
        <f>F41/E41*100</f>
        <v>55.5005382131324</v>
      </c>
    </row>
    <row r="42" spans="1:7" s="131" customFormat="1" ht="12" customHeight="1">
      <c r="A42" s="312"/>
      <c r="B42" s="270" t="s">
        <v>81</v>
      </c>
      <c r="C42" s="12" t="s">
        <v>209</v>
      </c>
      <c r="D42" s="380">
        <f>SUM(D43:D47)</f>
        <v>0</v>
      </c>
      <c r="E42" s="389">
        <f>SUM(E43:E47)</f>
        <v>0</v>
      </c>
      <c r="F42" s="375">
        <f>SUM(F43:F47)</f>
        <v>0</v>
      </c>
      <c r="G42" s="631"/>
    </row>
    <row r="43" spans="1:7" s="131" customFormat="1" ht="12" customHeight="1">
      <c r="A43" s="312"/>
      <c r="B43" s="270" t="s">
        <v>89</v>
      </c>
      <c r="C43" s="18" t="s">
        <v>204</v>
      </c>
      <c r="D43" s="70"/>
      <c r="E43" s="381"/>
      <c r="F43" s="182"/>
      <c r="G43" s="631"/>
    </row>
    <row r="44" spans="1:7" s="131" customFormat="1" ht="12" customHeight="1">
      <c r="A44" s="312"/>
      <c r="B44" s="270" t="s">
        <v>90</v>
      </c>
      <c r="C44" s="18" t="s">
        <v>205</v>
      </c>
      <c r="D44" s="70"/>
      <c r="E44" s="381"/>
      <c r="F44" s="182"/>
      <c r="G44" s="631"/>
    </row>
    <row r="45" spans="1:7" s="131" customFormat="1" ht="12" customHeight="1">
      <c r="A45" s="312"/>
      <c r="B45" s="270" t="s">
        <v>91</v>
      </c>
      <c r="C45" s="18" t="s">
        <v>206</v>
      </c>
      <c r="D45" s="70"/>
      <c r="E45" s="381"/>
      <c r="F45" s="182"/>
      <c r="G45" s="631"/>
    </row>
    <row r="46" spans="1:7" s="131" customFormat="1" ht="12" customHeight="1">
      <c r="A46" s="312"/>
      <c r="B46" s="270" t="s">
        <v>92</v>
      </c>
      <c r="C46" s="18" t="s">
        <v>49</v>
      </c>
      <c r="D46" s="70"/>
      <c r="E46" s="70"/>
      <c r="F46" s="182"/>
      <c r="G46" s="631"/>
    </row>
    <row r="47" spans="1:7" s="131" customFormat="1" ht="12" customHeight="1" thickBot="1">
      <c r="A47" s="323"/>
      <c r="B47" s="324" t="s">
        <v>210</v>
      </c>
      <c r="C47" s="160" t="s">
        <v>211</v>
      </c>
      <c r="D47" s="393"/>
      <c r="E47" s="393"/>
      <c r="F47" s="390"/>
      <c r="G47" s="631"/>
    </row>
    <row r="48" spans="1:7" s="130" customFormat="1" ht="12" customHeight="1" thickBot="1">
      <c r="A48" s="320" t="s">
        <v>13</v>
      </c>
      <c r="B48" s="310"/>
      <c r="C48" s="76" t="s">
        <v>359</v>
      </c>
      <c r="D48" s="141">
        <f>SUM(D49:D51)</f>
        <v>0</v>
      </c>
      <c r="E48" s="141">
        <f>SUM(E49:E51)</f>
        <v>0</v>
      </c>
      <c r="F48" s="292">
        <f>SUM(F49:F51)</f>
        <v>0</v>
      </c>
      <c r="G48" s="631"/>
    </row>
    <row r="49" spans="1:7" s="131" customFormat="1" ht="12" customHeight="1">
      <c r="A49" s="312"/>
      <c r="B49" s="270" t="s">
        <v>87</v>
      </c>
      <c r="C49" s="11" t="s">
        <v>214</v>
      </c>
      <c r="D49" s="70"/>
      <c r="E49" s="70"/>
      <c r="F49" s="182"/>
      <c r="G49" s="631"/>
    </row>
    <row r="50" spans="1:7" s="131" customFormat="1" ht="12" customHeight="1">
      <c r="A50" s="312"/>
      <c r="B50" s="270" t="s">
        <v>88</v>
      </c>
      <c r="C50" s="9" t="s">
        <v>215</v>
      </c>
      <c r="D50" s="70"/>
      <c r="E50" s="70"/>
      <c r="F50" s="182"/>
      <c r="G50" s="631"/>
    </row>
    <row r="51" spans="1:7" s="131" customFormat="1" ht="12" customHeight="1" thickBot="1">
      <c r="A51" s="312"/>
      <c r="B51" s="270" t="s">
        <v>216</v>
      </c>
      <c r="C51" s="369" t="s">
        <v>162</v>
      </c>
      <c r="D51" s="70"/>
      <c r="E51" s="70"/>
      <c r="F51" s="182"/>
      <c r="G51" s="631"/>
    </row>
    <row r="52" spans="1:7" s="131" customFormat="1" ht="12" customHeight="1" thickBot="1">
      <c r="A52" s="304" t="s">
        <v>14</v>
      </c>
      <c r="B52" s="310"/>
      <c r="C52" s="76" t="s">
        <v>360</v>
      </c>
      <c r="D52" s="141">
        <f>SUM(D53:D54)</f>
        <v>0</v>
      </c>
      <c r="E52" s="141">
        <f>SUM(E53:E54)</f>
        <v>0</v>
      </c>
      <c r="F52" s="292">
        <f>SUM(F53:F54)</f>
        <v>0</v>
      </c>
      <c r="G52" s="631"/>
    </row>
    <row r="53" spans="1:7" s="131" customFormat="1" ht="12" customHeight="1">
      <c r="A53" s="325"/>
      <c r="B53" s="270" t="s">
        <v>218</v>
      </c>
      <c r="C53" s="9" t="s">
        <v>107</v>
      </c>
      <c r="D53" s="69"/>
      <c r="E53" s="69"/>
      <c r="F53" s="391"/>
      <c r="G53" s="631"/>
    </row>
    <row r="54" spans="1:7" s="131" customFormat="1" ht="12" customHeight="1" thickBot="1">
      <c r="A54" s="312"/>
      <c r="B54" s="270" t="s">
        <v>219</v>
      </c>
      <c r="C54" s="9" t="s">
        <v>108</v>
      </c>
      <c r="D54" s="70"/>
      <c r="E54" s="70"/>
      <c r="F54" s="182"/>
      <c r="G54" s="631"/>
    </row>
    <row r="55" spans="1:7" s="131" customFormat="1" ht="12" customHeight="1" thickBot="1">
      <c r="A55" s="320" t="s">
        <v>15</v>
      </c>
      <c r="B55" s="326"/>
      <c r="C55" s="327" t="s">
        <v>361</v>
      </c>
      <c r="D55" s="376"/>
      <c r="E55" s="376"/>
      <c r="F55" s="328"/>
      <c r="G55" s="631"/>
    </row>
    <row r="56" spans="1:7" s="130" customFormat="1" ht="12" customHeight="1" thickBot="1">
      <c r="A56" s="329" t="s">
        <v>16</v>
      </c>
      <c r="B56" s="330"/>
      <c r="C56" s="331" t="s">
        <v>362</v>
      </c>
      <c r="D56" s="394">
        <f>+D9+D16+D25+D26+D35+D48+D52+D55</f>
        <v>887143</v>
      </c>
      <c r="E56" s="394">
        <f>+E9+E16+E25+E26+E35+E48+E52+E55</f>
        <v>1232944</v>
      </c>
      <c r="F56" s="332">
        <f>+F9+F16+F25+F26+F35+F48+F52+F55</f>
        <v>1068317</v>
      </c>
      <c r="G56" s="631">
        <f>F56/E56*100</f>
        <v>86.64764985271026</v>
      </c>
    </row>
    <row r="57" spans="1:7" s="130" customFormat="1" ht="12" customHeight="1" thickBot="1">
      <c r="A57" s="304" t="s">
        <v>17</v>
      </c>
      <c r="B57" s="333"/>
      <c r="C57" s="76" t="s">
        <v>363</v>
      </c>
      <c r="D57" s="141">
        <f>+D58+D59</f>
        <v>69926</v>
      </c>
      <c r="E57" s="141">
        <f>+E58+E59</f>
        <v>69926</v>
      </c>
      <c r="F57" s="292">
        <f>+F58+F59</f>
        <v>3331</v>
      </c>
      <c r="G57" s="631">
        <f>F57/E57*100</f>
        <v>4.7636072419414806</v>
      </c>
    </row>
    <row r="58" spans="1:7" s="130" customFormat="1" ht="12" customHeight="1">
      <c r="A58" s="315"/>
      <c r="B58" s="321" t="s">
        <v>148</v>
      </c>
      <c r="C58" s="238" t="s">
        <v>223</v>
      </c>
      <c r="D58" s="395">
        <v>69926</v>
      </c>
      <c r="E58" s="395">
        <v>69926</v>
      </c>
      <c r="F58" s="366">
        <v>3331</v>
      </c>
      <c r="G58" s="631">
        <f>F58/E58*100</f>
        <v>4.7636072419414806</v>
      </c>
    </row>
    <row r="59" spans="1:7" s="130" customFormat="1" ht="12" customHeight="1" thickBot="1">
      <c r="A59" s="323"/>
      <c r="B59" s="324" t="s">
        <v>149</v>
      </c>
      <c r="C59" s="242" t="s">
        <v>224</v>
      </c>
      <c r="D59" s="396"/>
      <c r="E59" s="396"/>
      <c r="F59" s="367"/>
      <c r="G59" s="631"/>
    </row>
    <row r="60" spans="1:7" s="131" customFormat="1" ht="12" customHeight="1" thickBot="1">
      <c r="A60" s="334" t="s">
        <v>18</v>
      </c>
      <c r="B60" s="335"/>
      <c r="C60" s="76" t="s">
        <v>364</v>
      </c>
      <c r="D60" s="141">
        <f>+D61+D62</f>
        <v>0</v>
      </c>
      <c r="E60" s="141">
        <f>+E61+E62</f>
        <v>0</v>
      </c>
      <c r="F60" s="292">
        <f>+F61+F62</f>
        <v>0</v>
      </c>
      <c r="G60" s="631"/>
    </row>
    <row r="61" spans="1:7" s="131" customFormat="1" ht="12" customHeight="1">
      <c r="A61" s="336"/>
      <c r="B61" s="337" t="s">
        <v>226</v>
      </c>
      <c r="C61" s="314" t="s">
        <v>365</v>
      </c>
      <c r="D61" s="397"/>
      <c r="E61" s="397"/>
      <c r="F61" s="392"/>
      <c r="G61" s="631"/>
    </row>
    <row r="62" spans="1:7" s="131" customFormat="1" ht="12" customHeight="1" thickBot="1">
      <c r="A62" s="338"/>
      <c r="B62" s="339" t="s">
        <v>240</v>
      </c>
      <c r="C62" s="340" t="s">
        <v>366</v>
      </c>
      <c r="D62" s="378"/>
      <c r="E62" s="378"/>
      <c r="F62" s="373"/>
      <c r="G62" s="631"/>
    </row>
    <row r="63" spans="1:7" s="131" customFormat="1" ht="12" customHeight="1" thickBot="1">
      <c r="A63" s="334" t="s">
        <v>19</v>
      </c>
      <c r="B63" s="406"/>
      <c r="C63" s="76" t="s">
        <v>302</v>
      </c>
      <c r="D63" s="376"/>
      <c r="E63" s="376"/>
      <c r="F63" s="328">
        <v>4051</v>
      </c>
      <c r="G63" s="631"/>
    </row>
    <row r="64" spans="1:7" s="131" customFormat="1" ht="15" customHeight="1" thickBot="1">
      <c r="A64" s="334" t="s">
        <v>20</v>
      </c>
      <c r="B64" s="341"/>
      <c r="C64" s="342" t="s">
        <v>375</v>
      </c>
      <c r="D64" s="84">
        <f>+D56+D57+D60+D63</f>
        <v>957069</v>
      </c>
      <c r="E64" s="84">
        <f>+E56+E57+E60+E63</f>
        <v>1302870</v>
      </c>
      <c r="F64" s="343">
        <f>+F56+F57+F60+F63</f>
        <v>1075699</v>
      </c>
      <c r="G64" s="631">
        <f>F64/E64*100</f>
        <v>82.56380145371372</v>
      </c>
    </row>
    <row r="65" spans="1:7" s="131" customFormat="1" ht="15" customHeight="1">
      <c r="A65" s="344"/>
      <c r="B65" s="344"/>
      <c r="C65" s="345"/>
      <c r="D65" s="345"/>
      <c r="E65" s="345"/>
      <c r="F65" s="346"/>
      <c r="G65" s="619"/>
    </row>
    <row r="66" spans="1:7" ht="13.5" thickBot="1">
      <c r="A66" s="347"/>
      <c r="B66" s="348"/>
      <c r="C66" s="348"/>
      <c r="D66" s="348"/>
      <c r="E66" s="348"/>
      <c r="F66" s="348"/>
      <c r="G66" s="619"/>
    </row>
    <row r="67" spans="1:7" s="89" customFormat="1" ht="16.5" customHeight="1" thickBot="1">
      <c r="A67" s="349"/>
      <c r="B67" s="350"/>
      <c r="C67" s="351" t="s">
        <v>50</v>
      </c>
      <c r="D67" s="351"/>
      <c r="E67" s="351"/>
      <c r="F67" s="352"/>
      <c r="G67" s="631"/>
    </row>
    <row r="68" spans="1:7" s="132" customFormat="1" ht="12" customHeight="1" thickBot="1">
      <c r="A68" s="320" t="s">
        <v>7</v>
      </c>
      <c r="B68" s="17"/>
      <c r="C68" s="38" t="s">
        <v>251</v>
      </c>
      <c r="D68" s="141">
        <f>SUM(D69:D73)</f>
        <v>155678</v>
      </c>
      <c r="E68" s="296">
        <f>SUM(E69:E73)</f>
        <v>359939</v>
      </c>
      <c r="F68" s="292">
        <f>SUM(F69:F73)</f>
        <v>350856</v>
      </c>
      <c r="G68" s="631">
        <f>F68/E68*100</f>
        <v>97.47651685424475</v>
      </c>
    </row>
    <row r="69" spans="1:7" ht="12" customHeight="1">
      <c r="A69" s="353"/>
      <c r="B69" s="354" t="s">
        <v>93</v>
      </c>
      <c r="C69" s="11" t="s">
        <v>35</v>
      </c>
      <c r="D69" s="183"/>
      <c r="E69" s="400">
        <v>5289</v>
      </c>
      <c r="F69" s="391">
        <v>2511</v>
      </c>
      <c r="G69" s="631">
        <f>F69/E69*100</f>
        <v>47.475893363584795</v>
      </c>
    </row>
    <row r="70" spans="1:7" ht="12" customHeight="1">
      <c r="A70" s="355"/>
      <c r="B70" s="270" t="s">
        <v>94</v>
      </c>
      <c r="C70" s="9" t="s">
        <v>252</v>
      </c>
      <c r="D70" s="377">
        <v>2915</v>
      </c>
      <c r="E70" s="386">
        <v>836</v>
      </c>
      <c r="F70" s="372">
        <v>479</v>
      </c>
      <c r="G70" s="631">
        <f>F70/E70*100</f>
        <v>57.29665071770334</v>
      </c>
    </row>
    <row r="71" spans="1:7" ht="12" customHeight="1">
      <c r="A71" s="355"/>
      <c r="B71" s="270" t="s">
        <v>95</v>
      </c>
      <c r="C71" s="9" t="s">
        <v>36</v>
      </c>
      <c r="D71" s="70">
        <v>25697</v>
      </c>
      <c r="E71" s="381">
        <v>27472</v>
      </c>
      <c r="F71" s="182">
        <v>23613</v>
      </c>
      <c r="G71" s="631">
        <f>F71/E71*100</f>
        <v>85.95297029702971</v>
      </c>
    </row>
    <row r="72" spans="1:7" ht="12" customHeight="1">
      <c r="A72" s="355"/>
      <c r="B72" s="270" t="s">
        <v>96</v>
      </c>
      <c r="C72" s="9" t="s">
        <v>253</v>
      </c>
      <c r="D72" s="70"/>
      <c r="E72" s="381"/>
      <c r="F72" s="182"/>
      <c r="G72" s="631"/>
    </row>
    <row r="73" spans="1:7" ht="12" customHeight="1">
      <c r="A73" s="355"/>
      <c r="B73" s="270" t="s">
        <v>110</v>
      </c>
      <c r="C73" s="9" t="s">
        <v>254</v>
      </c>
      <c r="D73" s="70">
        <v>127066</v>
      </c>
      <c r="E73" s="381">
        <v>326342</v>
      </c>
      <c r="F73" s="182">
        <v>324253</v>
      </c>
      <c r="G73" s="631">
        <f>F73/E73*100</f>
        <v>99.35987399721765</v>
      </c>
    </row>
    <row r="74" spans="1:7" ht="12" customHeight="1">
      <c r="A74" s="355"/>
      <c r="B74" s="270" t="s">
        <v>97</v>
      </c>
      <c r="C74" s="9" t="s">
        <v>255</v>
      </c>
      <c r="D74" s="377"/>
      <c r="E74" s="386"/>
      <c r="F74" s="372"/>
      <c r="G74" s="631"/>
    </row>
    <row r="75" spans="1:7" ht="12" customHeight="1">
      <c r="A75" s="355"/>
      <c r="B75" s="270" t="s">
        <v>98</v>
      </c>
      <c r="C75" s="252" t="s">
        <v>256</v>
      </c>
      <c r="D75" s="70">
        <v>125866</v>
      </c>
      <c r="E75" s="381">
        <v>3053</v>
      </c>
      <c r="F75" s="182">
        <v>1406</v>
      </c>
      <c r="G75" s="631">
        <f>F75/E75*100</f>
        <v>46.053062561415004</v>
      </c>
    </row>
    <row r="76" spans="1:7" ht="12" customHeight="1">
      <c r="A76" s="355"/>
      <c r="B76" s="270" t="s">
        <v>111</v>
      </c>
      <c r="C76" s="252" t="s">
        <v>257</v>
      </c>
      <c r="D76" s="70"/>
      <c r="E76" s="381"/>
      <c r="F76" s="182"/>
      <c r="G76" s="631"/>
    </row>
    <row r="77" spans="1:7" ht="12" customHeight="1">
      <c r="A77" s="355"/>
      <c r="B77" s="270" t="s">
        <v>112</v>
      </c>
      <c r="C77" s="254" t="s">
        <v>258</v>
      </c>
      <c r="D77" s="70">
        <v>500</v>
      </c>
      <c r="E77" s="381">
        <v>322589</v>
      </c>
      <c r="F77" s="182">
        <v>322847</v>
      </c>
      <c r="G77" s="631">
        <f>F77/E77*100</f>
        <v>100.07997792857164</v>
      </c>
    </row>
    <row r="78" spans="1:7" ht="12" customHeight="1">
      <c r="A78" s="355"/>
      <c r="B78" s="270" t="s">
        <v>113</v>
      </c>
      <c r="C78" s="254" t="s">
        <v>259</v>
      </c>
      <c r="D78" s="70">
        <v>700</v>
      </c>
      <c r="E78" s="381">
        <v>700</v>
      </c>
      <c r="F78" s="182"/>
      <c r="G78" s="631">
        <f>F78/E78*100</f>
        <v>0</v>
      </c>
    </row>
    <row r="79" spans="1:7" ht="12" customHeight="1">
      <c r="A79" s="355"/>
      <c r="B79" s="270" t="s">
        <v>114</v>
      </c>
      <c r="C79" s="254" t="s">
        <v>260</v>
      </c>
      <c r="D79" s="70"/>
      <c r="E79" s="381"/>
      <c r="F79" s="182"/>
      <c r="G79" s="631"/>
    </row>
    <row r="80" spans="1:7" ht="12" customHeight="1">
      <c r="A80" s="355"/>
      <c r="B80" s="270" t="s">
        <v>116</v>
      </c>
      <c r="C80" s="254" t="s">
        <v>261</v>
      </c>
      <c r="D80" s="70"/>
      <c r="E80" s="381"/>
      <c r="F80" s="182"/>
      <c r="G80" s="631"/>
    </row>
    <row r="81" spans="1:7" ht="12" customHeight="1" thickBot="1">
      <c r="A81" s="356"/>
      <c r="B81" s="339" t="s">
        <v>262</v>
      </c>
      <c r="C81" s="255" t="s">
        <v>263</v>
      </c>
      <c r="D81" s="73"/>
      <c r="E81" s="384"/>
      <c r="F81" s="181"/>
      <c r="G81" s="631"/>
    </row>
    <row r="82" spans="1:7" ht="12" customHeight="1" thickBot="1">
      <c r="A82" s="320" t="s">
        <v>8</v>
      </c>
      <c r="B82" s="17"/>
      <c r="C82" s="38" t="s">
        <v>264</v>
      </c>
      <c r="D82" s="141">
        <f>SUM(D83:D89)</f>
        <v>0</v>
      </c>
      <c r="E82" s="296">
        <f>SUM(E83:E89)</f>
        <v>0</v>
      </c>
      <c r="F82" s="292">
        <f>SUM(F83:F89)</f>
        <v>0</v>
      </c>
      <c r="G82" s="631"/>
    </row>
    <row r="83" spans="1:7" s="132" customFormat="1" ht="12" customHeight="1">
      <c r="A83" s="353"/>
      <c r="B83" s="354" t="s">
        <v>99</v>
      </c>
      <c r="C83" s="11" t="s">
        <v>265</v>
      </c>
      <c r="D83" s="397"/>
      <c r="E83" s="401"/>
      <c r="F83" s="392"/>
      <c r="G83" s="631"/>
    </row>
    <row r="84" spans="1:7" ht="12" customHeight="1">
      <c r="A84" s="355"/>
      <c r="B84" s="270" t="s">
        <v>100</v>
      </c>
      <c r="C84" s="9" t="s">
        <v>266</v>
      </c>
      <c r="D84" s="377"/>
      <c r="E84" s="386"/>
      <c r="F84" s="372"/>
      <c r="G84" s="631"/>
    </row>
    <row r="85" spans="1:7" ht="12" customHeight="1">
      <c r="A85" s="355"/>
      <c r="B85" s="270" t="s">
        <v>101</v>
      </c>
      <c r="C85" s="9" t="s">
        <v>267</v>
      </c>
      <c r="D85" s="377"/>
      <c r="E85" s="386"/>
      <c r="F85" s="372"/>
      <c r="G85" s="631"/>
    </row>
    <row r="86" spans="1:7" ht="12" customHeight="1">
      <c r="A86" s="355"/>
      <c r="B86" s="270" t="s">
        <v>102</v>
      </c>
      <c r="C86" s="9" t="s">
        <v>268</v>
      </c>
      <c r="D86" s="377"/>
      <c r="E86" s="386"/>
      <c r="F86" s="372"/>
      <c r="G86" s="631"/>
    </row>
    <row r="87" spans="1:7" ht="12" customHeight="1">
      <c r="A87" s="355"/>
      <c r="B87" s="270" t="s">
        <v>103</v>
      </c>
      <c r="C87" s="9" t="s">
        <v>269</v>
      </c>
      <c r="D87" s="377"/>
      <c r="E87" s="386"/>
      <c r="F87" s="372"/>
      <c r="G87" s="631"/>
    </row>
    <row r="88" spans="1:7" ht="12" customHeight="1">
      <c r="A88" s="355"/>
      <c r="B88" s="270" t="s">
        <v>115</v>
      </c>
      <c r="C88" s="9" t="s">
        <v>367</v>
      </c>
      <c r="D88" s="377"/>
      <c r="E88" s="386"/>
      <c r="F88" s="372"/>
      <c r="G88" s="631"/>
    </row>
    <row r="89" spans="1:7" ht="12" customHeight="1">
      <c r="A89" s="355"/>
      <c r="B89" s="270" t="s">
        <v>138</v>
      </c>
      <c r="C89" s="9" t="s">
        <v>271</v>
      </c>
      <c r="D89" s="377"/>
      <c r="E89" s="386"/>
      <c r="F89" s="372"/>
      <c r="G89" s="631"/>
    </row>
    <row r="90" spans="1:7" s="132" customFormat="1" ht="12" customHeight="1">
      <c r="A90" s="355"/>
      <c r="B90" s="270" t="s">
        <v>272</v>
      </c>
      <c r="C90" s="9" t="s">
        <v>273</v>
      </c>
      <c r="D90" s="377"/>
      <c r="E90" s="386"/>
      <c r="F90" s="372"/>
      <c r="G90" s="631"/>
    </row>
    <row r="91" spans="1:14" ht="12" customHeight="1">
      <c r="A91" s="355"/>
      <c r="B91" s="270" t="s">
        <v>274</v>
      </c>
      <c r="C91" s="252" t="s">
        <v>275</v>
      </c>
      <c r="D91" s="377"/>
      <c r="E91" s="386"/>
      <c r="F91" s="372"/>
      <c r="G91" s="631"/>
      <c r="N91" s="357"/>
    </row>
    <row r="92" spans="1:7" ht="12" customHeight="1">
      <c r="A92" s="355"/>
      <c r="B92" s="270" t="s">
        <v>276</v>
      </c>
      <c r="C92" s="252" t="s">
        <v>277</v>
      </c>
      <c r="D92" s="377"/>
      <c r="E92" s="386"/>
      <c r="F92" s="372"/>
      <c r="G92" s="631"/>
    </row>
    <row r="93" spans="1:7" ht="12" customHeight="1" thickBot="1">
      <c r="A93" s="356"/>
      <c r="B93" s="339" t="s">
        <v>278</v>
      </c>
      <c r="C93" s="358" t="s">
        <v>279</v>
      </c>
      <c r="D93" s="378"/>
      <c r="E93" s="387"/>
      <c r="F93" s="373"/>
      <c r="G93" s="631"/>
    </row>
    <row r="94" spans="1:7" ht="12" customHeight="1" thickBot="1">
      <c r="A94" s="320" t="s">
        <v>9</v>
      </c>
      <c r="B94" s="17"/>
      <c r="C94" s="38" t="s">
        <v>280</v>
      </c>
      <c r="D94" s="376"/>
      <c r="E94" s="385"/>
      <c r="F94" s="328"/>
      <c r="G94" s="631"/>
    </row>
    <row r="95" spans="1:7" s="132" customFormat="1" ht="12" customHeight="1" thickBot="1">
      <c r="A95" s="320" t="s">
        <v>10</v>
      </c>
      <c r="B95" s="17"/>
      <c r="C95" s="38" t="s">
        <v>281</v>
      </c>
      <c r="D95" s="141">
        <f>+D96+D97</f>
        <v>69926</v>
      </c>
      <c r="E95" s="296">
        <f>+E96+E97</f>
        <v>66595</v>
      </c>
      <c r="F95" s="292">
        <f>+F96+F97</f>
        <v>0</v>
      </c>
      <c r="G95" s="631">
        <f>F95/E95*100</f>
        <v>0</v>
      </c>
    </row>
    <row r="96" spans="1:7" s="132" customFormat="1" ht="12" customHeight="1">
      <c r="A96" s="353"/>
      <c r="B96" s="354" t="s">
        <v>75</v>
      </c>
      <c r="C96" s="11" t="s">
        <v>52</v>
      </c>
      <c r="D96" s="69">
        <v>69926</v>
      </c>
      <c r="E96" s="400">
        <v>66595</v>
      </c>
      <c r="F96" s="391"/>
      <c r="G96" s="631">
        <f>F96/E96*100</f>
        <v>0</v>
      </c>
    </row>
    <row r="97" spans="1:7" s="132" customFormat="1" ht="12" customHeight="1" thickBot="1">
      <c r="A97" s="356"/>
      <c r="B97" s="339" t="s">
        <v>76</v>
      </c>
      <c r="C97" s="15" t="s">
        <v>53</v>
      </c>
      <c r="D97" s="73"/>
      <c r="E97" s="384"/>
      <c r="F97" s="181"/>
      <c r="G97" s="631"/>
    </row>
    <row r="98" spans="1:7" s="132" customFormat="1" ht="12" customHeight="1" thickBot="1">
      <c r="A98" s="320" t="s">
        <v>11</v>
      </c>
      <c r="B98" s="359"/>
      <c r="C98" s="38" t="s">
        <v>368</v>
      </c>
      <c r="D98" s="376">
        <v>671858</v>
      </c>
      <c r="E98" s="385">
        <v>816729</v>
      </c>
      <c r="F98" s="328">
        <v>631824</v>
      </c>
      <c r="G98" s="631">
        <f>F98/E98*100</f>
        <v>77.3602994383694</v>
      </c>
    </row>
    <row r="99" spans="1:7" s="132" customFormat="1" ht="12" customHeight="1" thickBot="1">
      <c r="A99" s="320" t="s">
        <v>12</v>
      </c>
      <c r="B99" s="17"/>
      <c r="C99" s="133" t="s">
        <v>369</v>
      </c>
      <c r="D99" s="399">
        <f>+D68+D82+D94+D95+D98</f>
        <v>897462</v>
      </c>
      <c r="E99" s="402">
        <f>+E68+E82+E94+E95+E98</f>
        <v>1243263</v>
      </c>
      <c r="F99" s="398">
        <f>+F68+F82+F94+F95+F98</f>
        <v>982680</v>
      </c>
      <c r="G99" s="631">
        <f>F99/E99*100</f>
        <v>79.04039611892254</v>
      </c>
    </row>
    <row r="100" spans="1:7" s="132" customFormat="1" ht="12" customHeight="1" thickBot="1">
      <c r="A100" s="320" t="s">
        <v>13</v>
      </c>
      <c r="B100" s="17"/>
      <c r="C100" s="38" t="s">
        <v>370</v>
      </c>
      <c r="D100" s="141">
        <f>+D101+D102</f>
        <v>59607</v>
      </c>
      <c r="E100" s="296">
        <f>+E101+E102</f>
        <v>59607</v>
      </c>
      <c r="F100" s="292">
        <f>+F101+F102</f>
        <v>42542</v>
      </c>
      <c r="G100" s="631">
        <f>F100/E100*100</f>
        <v>71.37081215293506</v>
      </c>
    </row>
    <row r="101" spans="1:7" ht="18" customHeight="1">
      <c r="A101" s="353"/>
      <c r="B101" s="270" t="s">
        <v>371</v>
      </c>
      <c r="C101" s="11" t="s">
        <v>372</v>
      </c>
      <c r="D101" s="69"/>
      <c r="E101" s="400"/>
      <c r="F101" s="391"/>
      <c r="G101" s="631"/>
    </row>
    <row r="102" spans="1:7" ht="12" customHeight="1" thickBot="1">
      <c r="A102" s="356"/>
      <c r="B102" s="339" t="s">
        <v>88</v>
      </c>
      <c r="C102" s="15" t="s">
        <v>373</v>
      </c>
      <c r="D102" s="73">
        <v>59607</v>
      </c>
      <c r="E102" s="384">
        <v>59607</v>
      </c>
      <c r="F102" s="181">
        <v>42542</v>
      </c>
      <c r="G102" s="631">
        <f>F102/E102*100</f>
        <v>71.37081215293506</v>
      </c>
    </row>
    <row r="103" spans="1:7" ht="12" customHeight="1" thickBot="1">
      <c r="A103" s="320" t="s">
        <v>14</v>
      </c>
      <c r="B103" s="359"/>
      <c r="C103" s="76" t="s">
        <v>303</v>
      </c>
      <c r="D103" s="376"/>
      <c r="E103" s="385"/>
      <c r="F103" s="328">
        <v>1834</v>
      </c>
      <c r="G103" s="631"/>
    </row>
    <row r="104" spans="1:7" ht="15" customHeight="1" thickBot="1">
      <c r="A104" s="320" t="s">
        <v>15</v>
      </c>
      <c r="B104" s="326"/>
      <c r="C104" s="360" t="s">
        <v>374</v>
      </c>
      <c r="D104" s="84">
        <f>+D99+D100+D103</f>
        <v>957069</v>
      </c>
      <c r="E104" s="403">
        <f>+E99+E100+E103</f>
        <v>1302870</v>
      </c>
      <c r="F104" s="343">
        <f>+F99+F100+F103</f>
        <v>1027056</v>
      </c>
      <c r="G104" s="631">
        <f>F104/E104*100</f>
        <v>78.8302747012365</v>
      </c>
    </row>
    <row r="105" spans="1:6" ht="12.75">
      <c r="A105" s="361"/>
      <c r="B105" s="362"/>
      <c r="C105" s="362"/>
      <c r="D105" s="362"/>
      <c r="E105" s="362"/>
      <c r="F105" s="362"/>
    </row>
    <row r="106" spans="1:7" s="488" customFormat="1" ht="15" customHeight="1">
      <c r="A106" s="484"/>
      <c r="B106" s="485"/>
      <c r="C106" s="486"/>
      <c r="D106" s="486"/>
      <c r="E106" s="486"/>
      <c r="F106" s="487"/>
      <c r="G106" s="620"/>
    </row>
    <row r="107" spans="1:7" s="488" customFormat="1" ht="14.25" customHeight="1">
      <c r="A107" s="484"/>
      <c r="B107" s="485"/>
      <c r="C107" s="486"/>
      <c r="D107" s="486"/>
      <c r="E107" s="486"/>
      <c r="F107" s="487"/>
      <c r="G107" s="620"/>
    </row>
  </sheetData>
  <sheetProtection formatCells="0"/>
  <mergeCells count="6">
    <mergeCell ref="A1:F1"/>
    <mergeCell ref="A2:B2"/>
    <mergeCell ref="A5:B5"/>
    <mergeCell ref="A3:B3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1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Erzsike</cp:lastModifiedBy>
  <cp:lastPrinted>2012-11-22T13:27:41Z</cp:lastPrinted>
  <dcterms:created xsi:type="dcterms:W3CDTF">1999-10-30T10:30:45Z</dcterms:created>
  <dcterms:modified xsi:type="dcterms:W3CDTF">2012-11-22T13:27:58Z</dcterms:modified>
  <cp:category/>
  <cp:version/>
  <cp:contentType/>
  <cp:contentStatus/>
</cp:coreProperties>
</file>